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80" yWindow="20" windowWidth="19140" windowHeight="7590" tabRatio="683"/>
  </bookViews>
  <sheets>
    <sheet name="Simulation Capitalisation" sheetId="7" r:id="rId1"/>
    <sheet name="Capitalisation Vie Active" sheetId="13" r:id="rId2"/>
    <sheet name="Comparaison des Systèmes" sheetId="8" r:id="rId3"/>
  </sheets>
  <definedNames>
    <definedName name="solver_adj" localSheetId="0" hidden="1">'Simulation Capitalisation'!$B$58</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'Simulation Capitalisation'!$B$59</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0</definedName>
  </definedNames>
  <calcPr calcId="125725"/>
</workbook>
</file>

<file path=xl/calcChain.xml><?xml version="1.0" encoding="utf-8"?>
<calcChain xmlns="http://schemas.openxmlformats.org/spreadsheetml/2006/main">
  <c r="AL13" i="7"/>
  <c r="AG13"/>
  <c r="AG14" s="1"/>
  <c r="AG15" s="1"/>
  <c r="AG16" s="1"/>
  <c r="AG17" s="1"/>
  <c r="AG18" s="1"/>
  <c r="AG19" s="1"/>
  <c r="AG20" s="1"/>
  <c r="AG21" s="1"/>
  <c r="AG22" s="1"/>
  <c r="AG23" s="1"/>
  <c r="AG24" s="1"/>
  <c r="AG25" s="1"/>
  <c r="AG26" s="1"/>
  <c r="AG27" s="1"/>
  <c r="AG28" s="1"/>
  <c r="AG29" s="1"/>
  <c r="AG30" s="1"/>
  <c r="AG31" s="1"/>
  <c r="AG32" s="1"/>
  <c r="AG33" s="1"/>
  <c r="AG34" s="1"/>
  <c r="AG35" s="1"/>
  <c r="AG36" s="1"/>
  <c r="AG37" s="1"/>
  <c r="AG38" s="1"/>
  <c r="AG39" s="1"/>
  <c r="AG40" s="1"/>
  <c r="AG41" s="1"/>
  <c r="AG42" s="1"/>
  <c r="AG43" s="1"/>
  <c r="AG44" s="1"/>
  <c r="AG45" s="1"/>
  <c r="AG46" s="1"/>
  <c r="AG47" s="1"/>
  <c r="AG48" s="1"/>
  <c r="AG49" s="1"/>
  <c r="AG50" s="1"/>
  <c r="AG51" s="1"/>
  <c r="AG52" s="1"/>
  <c r="AG53" s="1"/>
  <c r="AG54" s="1"/>
  <c r="AG55" s="1"/>
  <c r="AG56" s="1"/>
  <c r="AG57" s="1"/>
  <c r="AG58" s="1"/>
  <c r="AG59" s="1"/>
  <c r="AG60" s="1"/>
  <c r="AG61" s="1"/>
  <c r="AG62" s="1"/>
  <c r="AG63" s="1"/>
  <c r="AG64" s="1"/>
  <c r="AG65" s="1"/>
  <c r="AG66" s="1"/>
  <c r="AG67" s="1"/>
  <c r="AG68" s="1"/>
  <c r="AG69" s="1"/>
  <c r="AG70" s="1"/>
  <c r="AG71" s="1"/>
  <c r="AG72" s="1"/>
  <c r="AG73" s="1"/>
  <c r="AG74" s="1"/>
  <c r="AG75" s="1"/>
  <c r="AG76" s="1"/>
  <c r="AG77" s="1"/>
  <c r="AG78" s="1"/>
  <c r="AG79" s="1"/>
  <c r="AG80" s="1"/>
  <c r="AG81" s="1"/>
  <c r="AG82" s="1"/>
  <c r="AG83" s="1"/>
  <c r="AG84" s="1"/>
  <c r="AG85" s="1"/>
  <c r="AG86" s="1"/>
  <c r="AG87" s="1"/>
  <c r="AG88" s="1"/>
  <c r="AG89" s="1"/>
  <c r="AG90" s="1"/>
  <c r="AG91" s="1"/>
  <c r="AG92" s="1"/>
  <c r="AG93" s="1"/>
  <c r="AG94" s="1"/>
  <c r="AG95" s="1"/>
  <c r="AG96" s="1"/>
  <c r="AG97" s="1"/>
  <c r="AG98" s="1"/>
  <c r="AG99" s="1"/>
  <c r="AG100" s="1"/>
  <c r="AG101" s="1"/>
  <c r="AG102" s="1"/>
  <c r="AG103" s="1"/>
  <c r="AG104" s="1"/>
  <c r="AG105" s="1"/>
  <c r="AG106" s="1"/>
  <c r="AG107" s="1"/>
  <c r="AG108" s="1"/>
  <c r="AG109" s="1"/>
  <c r="AG110" s="1"/>
  <c r="AG111" s="1"/>
  <c r="AG112" s="1"/>
  <c r="AG113" s="1"/>
  <c r="AG114" s="1"/>
  <c r="AG115" s="1"/>
  <c r="AG116" s="1"/>
  <c r="AG117" s="1"/>
  <c r="AG118" s="1"/>
  <c r="AG119" s="1"/>
  <c r="AG120" s="1"/>
  <c r="AG121" s="1"/>
  <c r="AG122" s="1"/>
  <c r="AG123" s="1"/>
  <c r="AG124" s="1"/>
  <c r="AG125" s="1"/>
  <c r="AG126" s="1"/>
  <c r="AG127" s="1"/>
  <c r="AG128" s="1"/>
  <c r="AG129" s="1"/>
  <c r="AG130" s="1"/>
  <c r="AG131" s="1"/>
  <c r="AG132" s="1"/>
  <c r="AG133" s="1"/>
  <c r="AG134" s="1"/>
  <c r="AG135" s="1"/>
  <c r="AG136" s="1"/>
  <c r="AG137" s="1"/>
  <c r="AG138" s="1"/>
  <c r="AG139" s="1"/>
  <c r="AG140" s="1"/>
  <c r="AG141" s="1"/>
  <c r="AG142" s="1"/>
  <c r="AG143" s="1"/>
  <c r="AG144" s="1"/>
  <c r="AG145" s="1"/>
  <c r="AG146" s="1"/>
  <c r="AG147" s="1"/>
  <c r="AG148" s="1"/>
  <c r="AG149" s="1"/>
  <c r="AG150" s="1"/>
  <c r="AG151" s="1"/>
  <c r="AG152" s="1"/>
  <c r="AG153" s="1"/>
  <c r="AG154" s="1"/>
  <c r="AG155" s="1"/>
  <c r="AG156" s="1"/>
  <c r="AG157" s="1"/>
  <c r="AG158" s="1"/>
  <c r="AG159" s="1"/>
  <c r="AG160" s="1"/>
  <c r="AG161" s="1"/>
  <c r="AG162" s="1"/>
  <c r="AG163" s="1"/>
  <c r="AG164" s="1"/>
  <c r="AG165" s="1"/>
  <c r="AG166" s="1"/>
  <c r="AG167" s="1"/>
  <c r="AG168" s="1"/>
  <c r="AG169" s="1"/>
  <c r="AG170" s="1"/>
  <c r="AG171" s="1"/>
  <c r="AG172" s="1"/>
  <c r="AG173" s="1"/>
  <c r="AG174" s="1"/>
  <c r="AG175" s="1"/>
  <c r="AG176" s="1"/>
  <c r="AG177" s="1"/>
  <c r="AG178" s="1"/>
  <c r="AG179" s="1"/>
  <c r="AG180" s="1"/>
  <c r="AG181" s="1"/>
  <c r="AG182" s="1"/>
  <c r="AG183" s="1"/>
  <c r="AG184" s="1"/>
  <c r="AG185" s="1"/>
  <c r="AG186" s="1"/>
  <c r="AG187" s="1"/>
  <c r="AG188" s="1"/>
  <c r="AG189" s="1"/>
  <c r="AG190" s="1"/>
  <c r="AG191" s="1"/>
  <c r="AG192" s="1"/>
  <c r="AG193" s="1"/>
  <c r="AG194" s="1"/>
  <c r="AG195" s="1"/>
  <c r="AG196" s="1"/>
  <c r="AG197" s="1"/>
  <c r="AG198" s="1"/>
  <c r="AG199" s="1"/>
  <c r="AG200" s="1"/>
  <c r="AG201" s="1"/>
  <c r="AG202" s="1"/>
  <c r="AG203" s="1"/>
  <c r="AG204" s="1"/>
  <c r="AG205" s="1"/>
  <c r="AG206" s="1"/>
  <c r="AG207" s="1"/>
  <c r="AG208" s="1"/>
  <c r="AG209" s="1"/>
  <c r="AG210" s="1"/>
  <c r="AG211" s="1"/>
  <c r="AG212" s="1"/>
  <c r="AG213" s="1"/>
  <c r="AG214" s="1"/>
  <c r="AG215" s="1"/>
  <c r="AG216" s="1"/>
  <c r="AG217" s="1"/>
  <c r="AG218" s="1"/>
  <c r="AG219" s="1"/>
  <c r="AG220" s="1"/>
  <c r="AG221" s="1"/>
  <c r="AG222" s="1"/>
  <c r="AG223" s="1"/>
  <c r="AG224" s="1"/>
  <c r="AG225" s="1"/>
  <c r="AG226" s="1"/>
  <c r="AG227" s="1"/>
  <c r="AG228" s="1"/>
  <c r="AG229" s="1"/>
  <c r="AG230" s="1"/>
  <c r="AG231" s="1"/>
  <c r="AG232" s="1"/>
  <c r="AG233" s="1"/>
  <c r="AG234" s="1"/>
  <c r="AG235" s="1"/>
  <c r="AG236" s="1"/>
  <c r="AG237" s="1"/>
  <c r="AG238" s="1"/>
  <c r="AG239" s="1"/>
  <c r="AG240" s="1"/>
  <c r="AG241" s="1"/>
  <c r="AG242" s="1"/>
  <c r="AG243" s="1"/>
  <c r="AG244" s="1"/>
  <c r="AG245" s="1"/>
  <c r="AG246" s="1"/>
  <c r="AG247" s="1"/>
  <c r="AG248" s="1"/>
  <c r="AG249" s="1"/>
  <c r="AG250" s="1"/>
  <c r="AG251" s="1"/>
  <c r="AG252" s="1"/>
  <c r="AG253" s="1"/>
  <c r="AG254" s="1"/>
  <c r="AG255" s="1"/>
  <c r="AG256" s="1"/>
  <c r="AG257" s="1"/>
  <c r="AG258" s="1"/>
  <c r="AG259" s="1"/>
  <c r="AG260" s="1"/>
  <c r="AG261" s="1"/>
  <c r="AG262" s="1"/>
  <c r="AG263" s="1"/>
  <c r="AG264" s="1"/>
  <c r="AG265" s="1"/>
  <c r="AG266" s="1"/>
  <c r="AG267" s="1"/>
  <c r="AG268" s="1"/>
  <c r="AG269" s="1"/>
  <c r="AG270" s="1"/>
  <c r="AG271" s="1"/>
  <c r="AG272" s="1"/>
  <c r="AG273" s="1"/>
  <c r="AG274" s="1"/>
  <c r="AG275" s="1"/>
  <c r="AG276" s="1"/>
  <c r="AG277" s="1"/>
  <c r="AG278" s="1"/>
  <c r="AG279" s="1"/>
  <c r="AG280" s="1"/>
  <c r="AG281" s="1"/>
  <c r="AG282" s="1"/>
  <c r="AG283" s="1"/>
  <c r="AG284" s="1"/>
  <c r="AG285" s="1"/>
  <c r="AG286" s="1"/>
  <c r="AG287" s="1"/>
  <c r="AG288" s="1"/>
  <c r="AG289" s="1"/>
  <c r="AG290" s="1"/>
  <c r="AG291" s="1"/>
  <c r="AG292" s="1"/>
  <c r="AG293" s="1"/>
  <c r="AG294" s="1"/>
  <c r="AG295" s="1"/>
  <c r="AG296" s="1"/>
  <c r="AG297" s="1"/>
  <c r="AG298" s="1"/>
  <c r="AG299" s="1"/>
  <c r="AG300" s="1"/>
  <c r="AG301" s="1"/>
  <c r="AG302" s="1"/>
  <c r="AG303" s="1"/>
  <c r="AG304" s="1"/>
  <c r="AG305" s="1"/>
  <c r="AG306" s="1"/>
  <c r="AG307" s="1"/>
  <c r="AG308" s="1"/>
  <c r="AG309" s="1"/>
  <c r="AG310" s="1"/>
  <c r="AG311" s="1"/>
  <c r="AG312" s="1"/>
  <c r="AG313" s="1"/>
  <c r="AG314" s="1"/>
  <c r="AG315" s="1"/>
  <c r="AG316" s="1"/>
  <c r="AG317" s="1"/>
  <c r="AG318" s="1"/>
  <c r="AG319" s="1"/>
  <c r="AG320" s="1"/>
  <c r="AG321" s="1"/>
  <c r="AG322" s="1"/>
  <c r="AG323" s="1"/>
  <c r="AG324" s="1"/>
  <c r="AG325" s="1"/>
  <c r="AG326" s="1"/>
  <c r="AG327" s="1"/>
  <c r="AG328" s="1"/>
  <c r="AG329" s="1"/>
  <c r="AG330" s="1"/>
  <c r="AG331" s="1"/>
  <c r="AG332" s="1"/>
  <c r="AG333" s="1"/>
  <c r="AG334" s="1"/>
  <c r="AG335" s="1"/>
  <c r="AG336" s="1"/>
  <c r="AG337" s="1"/>
  <c r="AG338" s="1"/>
  <c r="AG339" s="1"/>
  <c r="AG340" s="1"/>
  <c r="AG341" s="1"/>
  <c r="AG342" s="1"/>
  <c r="AG343" s="1"/>
  <c r="AG344" s="1"/>
  <c r="AG345" s="1"/>
  <c r="AG346" s="1"/>
  <c r="AG347" s="1"/>
  <c r="AG348" s="1"/>
  <c r="AG349" s="1"/>
  <c r="AG350" s="1"/>
  <c r="AG351" s="1"/>
  <c r="AG352" s="1"/>
  <c r="AG353" s="1"/>
  <c r="AG354" s="1"/>
  <c r="AG355" s="1"/>
  <c r="AG356" s="1"/>
  <c r="AG357" s="1"/>
  <c r="AG358" s="1"/>
  <c r="AG359" s="1"/>
  <c r="AG360" s="1"/>
  <c r="AG361" s="1"/>
  <c r="AG362" s="1"/>
  <c r="AG363" s="1"/>
  <c r="AG364" s="1"/>
  <c r="AG365" s="1"/>
  <c r="AG366" s="1"/>
  <c r="AG367" s="1"/>
  <c r="AG368" s="1"/>
  <c r="AG369" s="1"/>
  <c r="AG370" s="1"/>
  <c r="AG371" s="1"/>
  <c r="AG372" s="1"/>
  <c r="AG373" s="1"/>
  <c r="AG374" s="1"/>
  <c r="AG375" s="1"/>
  <c r="AG376" s="1"/>
  <c r="AG377" s="1"/>
  <c r="AG378" s="1"/>
  <c r="AG379" s="1"/>
  <c r="AG380" s="1"/>
  <c r="AG381" s="1"/>
  <c r="AG382" s="1"/>
  <c r="AG383" s="1"/>
  <c r="AG384" s="1"/>
  <c r="AG385" s="1"/>
  <c r="AG386" s="1"/>
  <c r="AG387" s="1"/>
  <c r="AG388" s="1"/>
  <c r="AG389" s="1"/>
  <c r="AG390" s="1"/>
  <c r="AG391" s="1"/>
  <c r="AG392" s="1"/>
  <c r="AG393" s="1"/>
  <c r="AG394" s="1"/>
  <c r="AG395" s="1"/>
  <c r="AG396" s="1"/>
  <c r="AG397" s="1"/>
  <c r="AG398" s="1"/>
  <c r="AG399" s="1"/>
  <c r="AG400" s="1"/>
  <c r="AG401" s="1"/>
  <c r="AG402" s="1"/>
  <c r="AG403" s="1"/>
  <c r="AG404" s="1"/>
  <c r="AG405" s="1"/>
  <c r="AG406" s="1"/>
  <c r="AG407" s="1"/>
  <c r="AG408" s="1"/>
  <c r="AG409" s="1"/>
  <c r="AG410" s="1"/>
  <c r="AG411" s="1"/>
  <c r="AG412" s="1"/>
  <c r="AG413" s="1"/>
  <c r="AG414" s="1"/>
  <c r="AG415" s="1"/>
  <c r="AG416" s="1"/>
  <c r="AG417" s="1"/>
  <c r="AG418" s="1"/>
  <c r="AG419" s="1"/>
  <c r="AG420" s="1"/>
  <c r="AG421" s="1"/>
  <c r="AG422" s="1"/>
  <c r="AG423" s="1"/>
  <c r="AG424" s="1"/>
  <c r="AG425" s="1"/>
  <c r="AG426" s="1"/>
  <c r="AG427" s="1"/>
  <c r="AG428" s="1"/>
  <c r="AG429" s="1"/>
  <c r="AG430" s="1"/>
  <c r="AG431" s="1"/>
  <c r="AG432" s="1"/>
  <c r="AG433" s="1"/>
  <c r="AG434" s="1"/>
  <c r="AG435" s="1"/>
  <c r="AG436" s="1"/>
  <c r="AG437" s="1"/>
  <c r="AG438" s="1"/>
  <c r="AG439" s="1"/>
  <c r="AG440" s="1"/>
  <c r="AG441" s="1"/>
  <c r="AG442" s="1"/>
  <c r="AG443" s="1"/>
  <c r="AG444" s="1"/>
  <c r="AG445" s="1"/>
  <c r="AG446" s="1"/>
  <c r="AG447" s="1"/>
  <c r="AG448" s="1"/>
  <c r="AG449" s="1"/>
  <c r="AG450" s="1"/>
  <c r="AG451" s="1"/>
  <c r="AG452" s="1"/>
  <c r="AG453" s="1"/>
  <c r="AG454" s="1"/>
  <c r="AG455" s="1"/>
  <c r="AG456" s="1"/>
  <c r="AG457" s="1"/>
  <c r="AG458" s="1"/>
  <c r="AG459" s="1"/>
  <c r="AG460" s="1"/>
  <c r="AG461" s="1"/>
  <c r="AG462" s="1"/>
  <c r="AG463" s="1"/>
  <c r="AG464" s="1"/>
  <c r="AG465" s="1"/>
  <c r="AG466" s="1"/>
  <c r="AG467" s="1"/>
  <c r="AG468" s="1"/>
  <c r="AG469" s="1"/>
  <c r="AG470" s="1"/>
  <c r="AG471" s="1"/>
  <c r="AG472" s="1"/>
  <c r="AG473" s="1"/>
  <c r="AG474" s="1"/>
  <c r="AG475" s="1"/>
  <c r="AG476" s="1"/>
  <c r="AG477" s="1"/>
  <c r="AG478" s="1"/>
  <c r="AG479" s="1"/>
  <c r="AG480" s="1"/>
  <c r="AG481" s="1"/>
  <c r="AG482" s="1"/>
  <c r="AG483" s="1"/>
  <c r="AG484" s="1"/>
  <c r="AG485" s="1"/>
  <c r="AG486" s="1"/>
  <c r="AG487" s="1"/>
  <c r="AG488" s="1"/>
  <c r="AG489" s="1"/>
  <c r="AG490" s="1"/>
  <c r="AG491" s="1"/>
  <c r="AG492" s="1"/>
  <c r="AG493" s="1"/>
  <c r="AG494" s="1"/>
  <c r="AG495" s="1"/>
  <c r="AG496" s="1"/>
  <c r="AG497" s="1"/>
  <c r="AG498" s="1"/>
  <c r="AG499" s="1"/>
  <c r="AG500" s="1"/>
  <c r="AG501" s="1"/>
  <c r="AG502" s="1"/>
  <c r="AG503" s="1"/>
  <c r="AG504" s="1"/>
  <c r="AG505" s="1"/>
  <c r="AG506" s="1"/>
  <c r="AG507" s="1"/>
  <c r="AG508" s="1"/>
  <c r="AG509" s="1"/>
  <c r="AG510" s="1"/>
  <c r="AG511" s="1"/>
  <c r="AG512" s="1"/>
  <c r="AG513" s="1"/>
  <c r="AG514" s="1"/>
  <c r="AG515" s="1"/>
  <c r="AL2"/>
  <c r="AG2"/>
  <c r="W3"/>
  <c r="AB2"/>
  <c r="AB13"/>
  <c r="A27"/>
  <c r="W2"/>
  <c r="A16"/>
  <c r="M2" s="1"/>
  <c r="A25"/>
  <c r="R2" s="1"/>
  <c r="A55"/>
  <c r="A49"/>
  <c r="A43"/>
  <c r="A37"/>
  <c r="W13"/>
  <c r="W14" s="1"/>
  <c r="W15" s="1"/>
  <c r="W16" s="1"/>
  <c r="W17" s="1"/>
  <c r="W18" s="1"/>
  <c r="W19" s="1"/>
  <c r="W20" s="1"/>
  <c r="W21" s="1"/>
  <c r="W22" s="1"/>
  <c r="W23" s="1"/>
  <c r="W24" s="1"/>
  <c r="W25" s="1"/>
  <c r="W26" s="1"/>
  <c r="W27" s="1"/>
  <c r="W28" s="1"/>
  <c r="W29" s="1"/>
  <c r="W30" s="1"/>
  <c r="W31" s="1"/>
  <c r="W32" s="1"/>
  <c r="W33" s="1"/>
  <c r="W34" s="1"/>
  <c r="W35" s="1"/>
  <c r="W36" s="1"/>
  <c r="W37" s="1"/>
  <c r="W38" s="1"/>
  <c r="W39" s="1"/>
  <c r="W40" s="1"/>
  <c r="W41" s="1"/>
  <c r="W42" s="1"/>
  <c r="W43" s="1"/>
  <c r="W44" s="1"/>
  <c r="W45" s="1"/>
  <c r="W46" s="1"/>
  <c r="W47" s="1"/>
  <c r="W48" s="1"/>
  <c r="W49" s="1"/>
  <c r="W50" s="1"/>
  <c r="W51" s="1"/>
  <c r="W52" s="1"/>
  <c r="W53" s="1"/>
  <c r="W54" s="1"/>
  <c r="W55" s="1"/>
  <c r="W56" s="1"/>
  <c r="W57" s="1"/>
  <c r="W58" s="1"/>
  <c r="W59" s="1"/>
  <c r="W60" s="1"/>
  <c r="W61" s="1"/>
  <c r="W62" s="1"/>
  <c r="W63" s="1"/>
  <c r="W64" s="1"/>
  <c r="W65" s="1"/>
  <c r="W66" s="1"/>
  <c r="W67" s="1"/>
  <c r="W68" s="1"/>
  <c r="W69" s="1"/>
  <c r="W70" s="1"/>
  <c r="W71" s="1"/>
  <c r="W72" s="1"/>
  <c r="W73" s="1"/>
  <c r="W74" s="1"/>
  <c r="W75" s="1"/>
  <c r="W76" s="1"/>
  <c r="W77" s="1"/>
  <c r="W78" s="1"/>
  <c r="W79" s="1"/>
  <c r="W80" s="1"/>
  <c r="W81" s="1"/>
  <c r="W82" s="1"/>
  <c r="W83" s="1"/>
  <c r="W84" s="1"/>
  <c r="W85" s="1"/>
  <c r="W86" s="1"/>
  <c r="W87" s="1"/>
  <c r="W88" s="1"/>
  <c r="W89" s="1"/>
  <c r="W90" s="1"/>
  <c r="W91" s="1"/>
  <c r="W92" s="1"/>
  <c r="W93" s="1"/>
  <c r="W94" s="1"/>
  <c r="W95" s="1"/>
  <c r="W96" s="1"/>
  <c r="W97" s="1"/>
  <c r="W98" s="1"/>
  <c r="W99" s="1"/>
  <c r="W100" s="1"/>
  <c r="W101" s="1"/>
  <c r="W102" s="1"/>
  <c r="W103" s="1"/>
  <c r="W104" s="1"/>
  <c r="W105" s="1"/>
  <c r="W106" s="1"/>
  <c r="W107" s="1"/>
  <c r="W108" s="1"/>
  <c r="W109" s="1"/>
  <c r="W110" s="1"/>
  <c r="W111" s="1"/>
  <c r="W112" s="1"/>
  <c r="W113" s="1"/>
  <c r="W114" s="1"/>
  <c r="W115" s="1"/>
  <c r="W116" s="1"/>
  <c r="W117" s="1"/>
  <c r="W118" s="1"/>
  <c r="W119" s="1"/>
  <c r="W120" s="1"/>
  <c r="W121" s="1"/>
  <c r="W122" s="1"/>
  <c r="W123" s="1"/>
  <c r="W124" s="1"/>
  <c r="W125" s="1"/>
  <c r="W126" s="1"/>
  <c r="W127" s="1"/>
  <c r="W128" s="1"/>
  <c r="W129" s="1"/>
  <c r="W130" s="1"/>
  <c r="W131" s="1"/>
  <c r="W132" s="1"/>
  <c r="W133" s="1"/>
  <c r="W134" s="1"/>
  <c r="W135" s="1"/>
  <c r="W136" s="1"/>
  <c r="W137" s="1"/>
  <c r="W138" s="1"/>
  <c r="W139" s="1"/>
  <c r="W140" s="1"/>
  <c r="W141" s="1"/>
  <c r="W142" s="1"/>
  <c r="W143" s="1"/>
  <c r="W144" s="1"/>
  <c r="W145" s="1"/>
  <c r="W146" s="1"/>
  <c r="W147" s="1"/>
  <c r="W148" s="1"/>
  <c r="W149" s="1"/>
  <c r="W150" s="1"/>
  <c r="W151" s="1"/>
  <c r="W152" s="1"/>
  <c r="W153" s="1"/>
  <c r="W154" s="1"/>
  <c r="W155" s="1"/>
  <c r="W156" s="1"/>
  <c r="W157" s="1"/>
  <c r="W158" s="1"/>
  <c r="W159" s="1"/>
  <c r="W160" s="1"/>
  <c r="W161" s="1"/>
  <c r="W162" s="1"/>
  <c r="W163" s="1"/>
  <c r="W164" s="1"/>
  <c r="W165" s="1"/>
  <c r="W166" s="1"/>
  <c r="W167" s="1"/>
  <c r="W168" s="1"/>
  <c r="W169" s="1"/>
  <c r="W170" s="1"/>
  <c r="W171" s="1"/>
  <c r="W172" s="1"/>
  <c r="W173" s="1"/>
  <c r="W174" s="1"/>
  <c r="W175" s="1"/>
  <c r="W176" s="1"/>
  <c r="W177" s="1"/>
  <c r="W178" s="1"/>
  <c r="W179" s="1"/>
  <c r="W180" s="1"/>
  <c r="W181" s="1"/>
  <c r="W182" s="1"/>
  <c r="W183" s="1"/>
  <c r="W184" s="1"/>
  <c r="W185" s="1"/>
  <c r="W186" s="1"/>
  <c r="W187" s="1"/>
  <c r="W188" s="1"/>
  <c r="W189" s="1"/>
  <c r="W190" s="1"/>
  <c r="W191" s="1"/>
  <c r="W192" s="1"/>
  <c r="W193" s="1"/>
  <c r="W194" s="1"/>
  <c r="W195" s="1"/>
  <c r="W196" s="1"/>
  <c r="W197" s="1"/>
  <c r="W198" s="1"/>
  <c r="W199" s="1"/>
  <c r="W200" s="1"/>
  <c r="W201" s="1"/>
  <c r="W202" s="1"/>
  <c r="W203" s="1"/>
  <c r="W204" s="1"/>
  <c r="W205" s="1"/>
  <c r="W206" s="1"/>
  <c r="W207" s="1"/>
  <c r="W208" s="1"/>
  <c r="W209" s="1"/>
  <c r="W210" s="1"/>
  <c r="W211" s="1"/>
  <c r="W212" s="1"/>
  <c r="W213" s="1"/>
  <c r="W214" s="1"/>
  <c r="W215" s="1"/>
  <c r="W216" s="1"/>
  <c r="W217" s="1"/>
  <c r="W218" s="1"/>
  <c r="W219" s="1"/>
  <c r="W220" s="1"/>
  <c r="W221" s="1"/>
  <c r="W222" s="1"/>
  <c r="W223" s="1"/>
  <c r="W224" s="1"/>
  <c r="W225" s="1"/>
  <c r="W226" s="1"/>
  <c r="W227" s="1"/>
  <c r="W228" s="1"/>
  <c r="W229" s="1"/>
  <c r="W230" s="1"/>
  <c r="W231" s="1"/>
  <c r="W232" s="1"/>
  <c r="W233" s="1"/>
  <c r="W234" s="1"/>
  <c r="W235" s="1"/>
  <c r="W236" s="1"/>
  <c r="W237" s="1"/>
  <c r="W238" s="1"/>
  <c r="W239" s="1"/>
  <c r="W240" s="1"/>
  <c r="W241" s="1"/>
  <c r="W242" s="1"/>
  <c r="W243" s="1"/>
  <c r="W244" s="1"/>
  <c r="W245" s="1"/>
  <c r="W246" s="1"/>
  <c r="W247" s="1"/>
  <c r="W248" s="1"/>
  <c r="W249" s="1"/>
  <c r="W250" s="1"/>
  <c r="W251" s="1"/>
  <c r="W252" s="1"/>
  <c r="W253" s="1"/>
  <c r="W254" s="1"/>
  <c r="W255" s="1"/>
  <c r="W256" s="1"/>
  <c r="W257" s="1"/>
  <c r="W258" s="1"/>
  <c r="W259" s="1"/>
  <c r="W260" s="1"/>
  <c r="W261" s="1"/>
  <c r="W262" s="1"/>
  <c r="W263" s="1"/>
  <c r="W264" s="1"/>
  <c r="W265" s="1"/>
  <c r="W266" s="1"/>
  <c r="W267" s="1"/>
  <c r="W268" s="1"/>
  <c r="W269" s="1"/>
  <c r="W270" s="1"/>
  <c r="W271" s="1"/>
  <c r="W272" s="1"/>
  <c r="W273" s="1"/>
  <c r="W274" s="1"/>
  <c r="W275" s="1"/>
  <c r="W276" s="1"/>
  <c r="W277" s="1"/>
  <c r="W278" s="1"/>
  <c r="W279" s="1"/>
  <c r="W280" s="1"/>
  <c r="W281" s="1"/>
  <c r="W282" s="1"/>
  <c r="W283" s="1"/>
  <c r="W284" s="1"/>
  <c r="W285" s="1"/>
  <c r="W286" s="1"/>
  <c r="W287" s="1"/>
  <c r="W288" s="1"/>
  <c r="W289" s="1"/>
  <c r="W290" s="1"/>
  <c r="W291" s="1"/>
  <c r="W292" s="1"/>
  <c r="W293" s="1"/>
  <c r="W294" s="1"/>
  <c r="W295" s="1"/>
  <c r="W296" s="1"/>
  <c r="W297" s="1"/>
  <c r="W298" s="1"/>
  <c r="W299" s="1"/>
  <c r="W300" s="1"/>
  <c r="W301" s="1"/>
  <c r="W302" s="1"/>
  <c r="W303" s="1"/>
  <c r="W304" s="1"/>
  <c r="W305" s="1"/>
  <c r="W306" s="1"/>
  <c r="W307" s="1"/>
  <c r="W308" s="1"/>
  <c r="W309" s="1"/>
  <c r="W310" s="1"/>
  <c r="W311" s="1"/>
  <c r="W312" s="1"/>
  <c r="W313" s="1"/>
  <c r="W314" s="1"/>
  <c r="W315" s="1"/>
  <c r="W316" s="1"/>
  <c r="W317" s="1"/>
  <c r="W318" s="1"/>
  <c r="W319" s="1"/>
  <c r="W320" s="1"/>
  <c r="W321" s="1"/>
  <c r="W322" s="1"/>
  <c r="W323" s="1"/>
  <c r="W324" s="1"/>
  <c r="W325" s="1"/>
  <c r="W326" s="1"/>
  <c r="W327" s="1"/>
  <c r="W328" s="1"/>
  <c r="W329" s="1"/>
  <c r="W330" s="1"/>
  <c r="W331" s="1"/>
  <c r="W332" s="1"/>
  <c r="W333" s="1"/>
  <c r="W334" s="1"/>
  <c r="W335" s="1"/>
  <c r="W336" s="1"/>
  <c r="W337" s="1"/>
  <c r="W338" s="1"/>
  <c r="W339" s="1"/>
  <c r="W340" s="1"/>
  <c r="W341" s="1"/>
  <c r="W342" s="1"/>
  <c r="W343" s="1"/>
  <c r="W344" s="1"/>
  <c r="W345" s="1"/>
  <c r="W346" s="1"/>
  <c r="W347" s="1"/>
  <c r="W348" s="1"/>
  <c r="W349" s="1"/>
  <c r="W350" s="1"/>
  <c r="W351" s="1"/>
  <c r="W352" s="1"/>
  <c r="W353" s="1"/>
  <c r="W354" s="1"/>
  <c r="W355" s="1"/>
  <c r="W356" s="1"/>
  <c r="W357" s="1"/>
  <c r="W358" s="1"/>
  <c r="W359" s="1"/>
  <c r="W360" s="1"/>
  <c r="W361" s="1"/>
  <c r="W362" s="1"/>
  <c r="W363" s="1"/>
  <c r="W364" s="1"/>
  <c r="W365" s="1"/>
  <c r="W366" s="1"/>
  <c r="W367" s="1"/>
  <c r="W368" s="1"/>
  <c r="W369" s="1"/>
  <c r="W370" s="1"/>
  <c r="W371" s="1"/>
  <c r="W372" s="1"/>
  <c r="W373" s="1"/>
  <c r="W374" s="1"/>
  <c r="W375" s="1"/>
  <c r="W376" s="1"/>
  <c r="W377" s="1"/>
  <c r="W378" s="1"/>
  <c r="W379" s="1"/>
  <c r="W380" s="1"/>
  <c r="W381" s="1"/>
  <c r="W382" s="1"/>
  <c r="W383" s="1"/>
  <c r="W384" s="1"/>
  <c r="W385" s="1"/>
  <c r="W386" s="1"/>
  <c r="W387" s="1"/>
  <c r="W388" s="1"/>
  <c r="W389" s="1"/>
  <c r="W390" s="1"/>
  <c r="W391" s="1"/>
  <c r="W392" s="1"/>
  <c r="W393" s="1"/>
  <c r="W394" s="1"/>
  <c r="W395" s="1"/>
  <c r="W396" s="1"/>
  <c r="W397" s="1"/>
  <c r="W398" s="1"/>
  <c r="W399" s="1"/>
  <c r="W400" s="1"/>
  <c r="W401" s="1"/>
  <c r="W402" s="1"/>
  <c r="W403" s="1"/>
  <c r="W404" s="1"/>
  <c r="W405" s="1"/>
  <c r="W406" s="1"/>
  <c r="W407" s="1"/>
  <c r="W408" s="1"/>
  <c r="W409" s="1"/>
  <c r="W410" s="1"/>
  <c r="W411" s="1"/>
  <c r="W412" s="1"/>
  <c r="W413" s="1"/>
  <c r="W414" s="1"/>
  <c r="W415" s="1"/>
  <c r="W416" s="1"/>
  <c r="W417" s="1"/>
  <c r="W418" s="1"/>
  <c r="W419" s="1"/>
  <c r="W420" s="1"/>
  <c r="W421" s="1"/>
  <c r="W422" s="1"/>
  <c r="W423" s="1"/>
  <c r="W424" s="1"/>
  <c r="W425" s="1"/>
  <c r="W426" s="1"/>
  <c r="W427" s="1"/>
  <c r="W428" s="1"/>
  <c r="W429" s="1"/>
  <c r="W430" s="1"/>
  <c r="W431" s="1"/>
  <c r="R13"/>
  <c r="R14" s="1"/>
  <c r="AL1"/>
  <c r="AG1"/>
  <c r="AB1"/>
  <c r="W1"/>
  <c r="A14"/>
  <c r="I5" s="1"/>
  <c r="B12"/>
  <c r="K4" s="1"/>
  <c r="A12"/>
  <c r="I4" s="1"/>
  <c r="A10"/>
  <c r="I2" s="1"/>
  <c r="R1"/>
  <c r="M1"/>
  <c r="I1"/>
  <c r="K11"/>
  <c r="J11"/>
  <c r="I11"/>
  <c r="P11"/>
  <c r="O11"/>
  <c r="M11"/>
  <c r="I12"/>
  <c r="I13" s="1"/>
  <c r="I14" s="1"/>
  <c r="I15" s="1"/>
  <c r="I16" s="1"/>
  <c r="I17" s="1"/>
  <c r="I18" s="1"/>
  <c r="I19" s="1"/>
  <c r="I20" s="1"/>
  <c r="I21" s="1"/>
  <c r="I22" s="1"/>
  <c r="I23" s="1"/>
  <c r="I24" s="1"/>
  <c r="I25" s="1"/>
  <c r="I26" s="1"/>
  <c r="I27" s="1"/>
  <c r="I28" s="1"/>
  <c r="I29" s="1"/>
  <c r="I30" s="1"/>
  <c r="I31" s="1"/>
  <c r="I32" s="1"/>
  <c r="I33" s="1"/>
  <c r="I34" s="1"/>
  <c r="I35" s="1"/>
  <c r="I36" s="1"/>
  <c r="I37" s="1"/>
  <c r="I38" s="1"/>
  <c r="I39" s="1"/>
  <c r="I40" s="1"/>
  <c r="I41" s="1"/>
  <c r="I42" s="1"/>
  <c r="I43" s="1"/>
  <c r="I44" s="1"/>
  <c r="I45" s="1"/>
  <c r="I46" s="1"/>
  <c r="I47" s="1"/>
  <c r="I48" s="1"/>
  <c r="I49" s="1"/>
  <c r="I50" s="1"/>
  <c r="I51" s="1"/>
  <c r="I52" s="1"/>
  <c r="I53" s="1"/>
  <c r="I54" s="1"/>
  <c r="I55" s="1"/>
  <c r="I56" s="1"/>
  <c r="I57" s="1"/>
  <c r="I58" s="1"/>
  <c r="I59" s="1"/>
  <c r="I60" s="1"/>
  <c r="I61" s="1"/>
  <c r="I62" s="1"/>
  <c r="I63" s="1"/>
  <c r="I64" s="1"/>
  <c r="I65" s="1"/>
  <c r="I66" s="1"/>
  <c r="I67" s="1"/>
  <c r="I68" s="1"/>
  <c r="I69" s="1"/>
  <c r="I70" s="1"/>
  <c r="I71" s="1"/>
  <c r="I72" s="1"/>
  <c r="I73" s="1"/>
  <c r="I74" s="1"/>
  <c r="I75" s="1"/>
  <c r="I76" s="1"/>
  <c r="I77" s="1"/>
  <c r="I78" s="1"/>
  <c r="I79" s="1"/>
  <c r="I80" s="1"/>
  <c r="I81" s="1"/>
  <c r="I82" s="1"/>
  <c r="I83" s="1"/>
  <c r="I84" s="1"/>
  <c r="I85" s="1"/>
  <c r="I86" s="1"/>
  <c r="I87" s="1"/>
  <c r="I88" s="1"/>
  <c r="I89" s="1"/>
  <c r="I90" s="1"/>
  <c r="I91" s="1"/>
  <c r="I92" s="1"/>
  <c r="I93" s="1"/>
  <c r="I94" s="1"/>
  <c r="I95" s="1"/>
  <c r="A29"/>
  <c r="R4" s="1"/>
  <c r="W4" s="1"/>
  <c r="AB4" s="1"/>
  <c r="AG4" s="1"/>
  <c r="AL4" s="1"/>
  <c r="A18"/>
  <c r="M4" s="1"/>
  <c r="Z11"/>
  <c r="AE11" s="1"/>
  <c r="AJ11" s="1"/>
  <c r="AO11" s="1"/>
  <c r="X11"/>
  <c r="AC11" s="1"/>
  <c r="AH11" s="1"/>
  <c r="AM11" s="1"/>
  <c r="A41"/>
  <c r="A47" s="1"/>
  <c r="A53" s="1"/>
  <c r="A59" s="1"/>
  <c r="A40"/>
  <c r="A46" s="1"/>
  <c r="A52" s="1"/>
  <c r="A58" s="1"/>
  <c r="A39"/>
  <c r="A45" s="1"/>
  <c r="A51" s="1"/>
  <c r="A57" s="1"/>
  <c r="R8"/>
  <c r="W8" s="1"/>
  <c r="AB8" s="1"/>
  <c r="AG8" s="1"/>
  <c r="AL8" s="1"/>
  <c r="R7"/>
  <c r="W7" s="1"/>
  <c r="AB7" s="1"/>
  <c r="AG7" s="1"/>
  <c r="AL7" s="1"/>
  <c r="R6"/>
  <c r="W6" s="1"/>
  <c r="AB6" s="1"/>
  <c r="AG6" s="1"/>
  <c r="AL6" s="1"/>
  <c r="R5"/>
  <c r="W5" s="1"/>
  <c r="AB5" s="1"/>
  <c r="AG5" s="1"/>
  <c r="AL5" s="1"/>
  <c r="A28"/>
  <c r="A38" s="1"/>
  <c r="A44" s="1"/>
  <c r="A50" s="1"/>
  <c r="A56" s="1"/>
  <c r="M7"/>
  <c r="N11" s="1"/>
  <c r="P8"/>
  <c r="M8"/>
  <c r="M9"/>
  <c r="P6"/>
  <c r="M6"/>
  <c r="M5"/>
  <c r="A11"/>
  <c r="I3" s="1"/>
  <c r="D2"/>
  <c r="D8"/>
  <c r="D7"/>
  <c r="D6"/>
  <c r="D5"/>
  <c r="D4"/>
  <c r="D3"/>
  <c r="D16" i="13"/>
  <c r="I16" s="1"/>
  <c r="E16"/>
  <c r="J16" s="1"/>
  <c r="F16"/>
  <c r="K16" s="1"/>
  <c r="G16"/>
  <c r="L16" s="1"/>
  <c r="D17"/>
  <c r="I17" s="1"/>
  <c r="E17"/>
  <c r="J17" s="1"/>
  <c r="F17"/>
  <c r="K17" s="1"/>
  <c r="G17"/>
  <c r="L17" s="1"/>
  <c r="C16"/>
  <c r="H16" s="1"/>
  <c r="C17"/>
  <c r="H17" s="1"/>
  <c r="D8"/>
  <c r="I8" s="1"/>
  <c r="E8"/>
  <c r="J8" s="1"/>
  <c r="F8"/>
  <c r="K8" s="1"/>
  <c r="G8"/>
  <c r="L8" s="1"/>
  <c r="D9"/>
  <c r="I9" s="1"/>
  <c r="E9"/>
  <c r="J9" s="1"/>
  <c r="F9"/>
  <c r="K9" s="1"/>
  <c r="G9"/>
  <c r="L9" s="1"/>
  <c r="D10"/>
  <c r="I10" s="1"/>
  <c r="E10"/>
  <c r="J10" s="1"/>
  <c r="F10"/>
  <c r="K10" s="1"/>
  <c r="G10"/>
  <c r="L10" s="1"/>
  <c r="D11"/>
  <c r="I11" s="1"/>
  <c r="E11"/>
  <c r="J11" s="1"/>
  <c r="F11"/>
  <c r="K11" s="1"/>
  <c r="G11"/>
  <c r="L11" s="1"/>
  <c r="D12"/>
  <c r="I12" s="1"/>
  <c r="E12"/>
  <c r="J12" s="1"/>
  <c r="F12"/>
  <c r="K12" s="1"/>
  <c r="G12"/>
  <c r="L12" s="1"/>
  <c r="D13"/>
  <c r="I13" s="1"/>
  <c r="E13"/>
  <c r="J13" s="1"/>
  <c r="F13"/>
  <c r="K13" s="1"/>
  <c r="G13"/>
  <c r="L13" s="1"/>
  <c r="D14"/>
  <c r="I14" s="1"/>
  <c r="E14"/>
  <c r="J14" s="1"/>
  <c r="F14"/>
  <c r="K14" s="1"/>
  <c r="G14"/>
  <c r="L14" s="1"/>
  <c r="D15"/>
  <c r="I15" s="1"/>
  <c r="E15"/>
  <c r="J15" s="1"/>
  <c r="F15"/>
  <c r="K15" s="1"/>
  <c r="G15"/>
  <c r="L15" s="1"/>
  <c r="C9"/>
  <c r="H9" s="1"/>
  <c r="C10"/>
  <c r="H10" s="1"/>
  <c r="C11"/>
  <c r="H11" s="1"/>
  <c r="C12"/>
  <c r="H12" s="1"/>
  <c r="C13"/>
  <c r="H13" s="1"/>
  <c r="C14"/>
  <c r="H14" s="1"/>
  <c r="C15"/>
  <c r="H15" s="1"/>
  <c r="C8"/>
  <c r="H8" s="1"/>
  <c r="B21" i="7"/>
  <c r="N15" s="1"/>
  <c r="AO5"/>
  <c r="AO4"/>
  <c r="AJ5"/>
  <c r="AJ4"/>
  <c r="AE5"/>
  <c r="AE4"/>
  <c r="Z5"/>
  <c r="Z4"/>
  <c r="F17" i="8"/>
  <c r="F18" s="1"/>
  <c r="E17"/>
  <c r="E18" s="1"/>
  <c r="D17"/>
  <c r="D18" s="1"/>
  <c r="E11"/>
  <c r="F11"/>
  <c r="D11"/>
  <c r="U5" i="7"/>
  <c r="B7"/>
  <c r="G7" s="1"/>
  <c r="E129" s="1"/>
  <c r="G6"/>
  <c r="P5"/>
  <c r="G5"/>
  <c r="U4"/>
  <c r="P4"/>
  <c r="G4"/>
  <c r="G3"/>
  <c r="E12" s="1"/>
  <c r="G12" s="1"/>
  <c r="AL14" l="1"/>
  <c r="AB14"/>
  <c r="A17"/>
  <c r="M3" s="1"/>
  <c r="R15"/>
  <c r="T11"/>
  <c r="Y11" s="1"/>
  <c r="AD11" s="1"/>
  <c r="AI11" s="1"/>
  <c r="AN11" s="1"/>
  <c r="R11"/>
  <c r="W11" s="1"/>
  <c r="AB11" s="1"/>
  <c r="AG11" s="1"/>
  <c r="AL11" s="1"/>
  <c r="R3"/>
  <c r="AB3" s="1"/>
  <c r="AG3" s="1"/>
  <c r="AL3" s="1"/>
  <c r="N480"/>
  <c r="N464"/>
  <c r="N448"/>
  <c r="N432"/>
  <c r="N416"/>
  <c r="N400"/>
  <c r="N384"/>
  <c r="N368"/>
  <c r="N352"/>
  <c r="N336"/>
  <c r="N320"/>
  <c r="N304"/>
  <c r="N288"/>
  <c r="N272"/>
  <c r="N256"/>
  <c r="N240"/>
  <c r="N224"/>
  <c r="N208"/>
  <c r="N192"/>
  <c r="N176"/>
  <c r="N160"/>
  <c r="N144"/>
  <c r="N128"/>
  <c r="N112"/>
  <c r="N96"/>
  <c r="N80"/>
  <c r="N64"/>
  <c r="N48"/>
  <c r="N32"/>
  <c r="N16"/>
  <c r="N484"/>
  <c r="N468"/>
  <c r="N452"/>
  <c r="N436"/>
  <c r="N420"/>
  <c r="N404"/>
  <c r="N388"/>
  <c r="N372"/>
  <c r="N356"/>
  <c r="N340"/>
  <c r="N324"/>
  <c r="N308"/>
  <c r="N292"/>
  <c r="N276"/>
  <c r="N260"/>
  <c r="N244"/>
  <c r="N228"/>
  <c r="N212"/>
  <c r="N196"/>
  <c r="N180"/>
  <c r="N164"/>
  <c r="N148"/>
  <c r="N132"/>
  <c r="N116"/>
  <c r="N100"/>
  <c r="N84"/>
  <c r="N68"/>
  <c r="N52"/>
  <c r="N36"/>
  <c r="N20"/>
  <c r="N488"/>
  <c r="N472"/>
  <c r="N456"/>
  <c r="N440"/>
  <c r="N424"/>
  <c r="N408"/>
  <c r="N392"/>
  <c r="N376"/>
  <c r="N360"/>
  <c r="N344"/>
  <c r="N328"/>
  <c r="N312"/>
  <c r="N296"/>
  <c r="N280"/>
  <c r="N264"/>
  <c r="N248"/>
  <c r="N232"/>
  <c r="N216"/>
  <c r="N200"/>
  <c r="N184"/>
  <c r="N168"/>
  <c r="N152"/>
  <c r="N136"/>
  <c r="N120"/>
  <c r="N104"/>
  <c r="N88"/>
  <c r="N72"/>
  <c r="N56"/>
  <c r="N40"/>
  <c r="N24"/>
  <c r="N12"/>
  <c r="N476"/>
  <c r="N460"/>
  <c r="N444"/>
  <c r="N428"/>
  <c r="N412"/>
  <c r="N396"/>
  <c r="N380"/>
  <c r="N364"/>
  <c r="N348"/>
  <c r="N332"/>
  <c r="N316"/>
  <c r="N300"/>
  <c r="N284"/>
  <c r="N268"/>
  <c r="N252"/>
  <c r="N236"/>
  <c r="N220"/>
  <c r="N204"/>
  <c r="N188"/>
  <c r="N172"/>
  <c r="N156"/>
  <c r="N140"/>
  <c r="N124"/>
  <c r="N108"/>
  <c r="N92"/>
  <c r="N76"/>
  <c r="N60"/>
  <c r="N44"/>
  <c r="N28"/>
  <c r="P7"/>
  <c r="N489"/>
  <c r="N485"/>
  <c r="N481"/>
  <c r="N477"/>
  <c r="N473"/>
  <c r="N469"/>
  <c r="N465"/>
  <c r="N461"/>
  <c r="N457"/>
  <c r="N453"/>
  <c r="N449"/>
  <c r="N445"/>
  <c r="N441"/>
  <c r="N437"/>
  <c r="N433"/>
  <c r="N429"/>
  <c r="N425"/>
  <c r="N421"/>
  <c r="N417"/>
  <c r="N413"/>
  <c r="N409"/>
  <c r="N405"/>
  <c r="N401"/>
  <c r="N397"/>
  <c r="N393"/>
  <c r="N389"/>
  <c r="N385"/>
  <c r="N381"/>
  <c r="N377"/>
  <c r="N373"/>
  <c r="N369"/>
  <c r="N365"/>
  <c r="N361"/>
  <c r="N357"/>
  <c r="N353"/>
  <c r="N349"/>
  <c r="N345"/>
  <c r="N341"/>
  <c r="N337"/>
  <c r="N333"/>
  <c r="N329"/>
  <c r="N325"/>
  <c r="N321"/>
  <c r="N317"/>
  <c r="N313"/>
  <c r="N309"/>
  <c r="N305"/>
  <c r="N301"/>
  <c r="N297"/>
  <c r="N293"/>
  <c r="N289"/>
  <c r="N285"/>
  <c r="N281"/>
  <c r="N277"/>
  <c r="N273"/>
  <c r="N269"/>
  <c r="N265"/>
  <c r="N261"/>
  <c r="N257"/>
  <c r="N253"/>
  <c r="N249"/>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490"/>
  <c r="N486"/>
  <c r="N482"/>
  <c r="N478"/>
  <c r="N474"/>
  <c r="N470"/>
  <c r="N466"/>
  <c r="N462"/>
  <c r="N458"/>
  <c r="N454"/>
  <c r="N450"/>
  <c r="N446"/>
  <c r="N442"/>
  <c r="N438"/>
  <c r="N434"/>
  <c r="N430"/>
  <c r="N426"/>
  <c r="N422"/>
  <c r="N418"/>
  <c r="N414"/>
  <c r="N410"/>
  <c r="N406"/>
  <c r="N402"/>
  <c r="N398"/>
  <c r="N394"/>
  <c r="N390"/>
  <c r="N386"/>
  <c r="N382"/>
  <c r="N378"/>
  <c r="N374"/>
  <c r="N370"/>
  <c r="N366"/>
  <c r="N362"/>
  <c r="N358"/>
  <c r="N354"/>
  <c r="N350"/>
  <c r="N346"/>
  <c r="N342"/>
  <c r="N338"/>
  <c r="N334"/>
  <c r="N330"/>
  <c r="N326"/>
  <c r="N322"/>
  <c r="N318"/>
  <c r="N314"/>
  <c r="N310"/>
  <c r="N306"/>
  <c r="N302"/>
  <c r="N298"/>
  <c r="N294"/>
  <c r="N290"/>
  <c r="N286"/>
  <c r="N282"/>
  <c r="N278"/>
  <c r="N274"/>
  <c r="N270"/>
  <c r="N266"/>
  <c r="N262"/>
  <c r="N258"/>
  <c r="N254"/>
  <c r="N250"/>
  <c r="N246"/>
  <c r="N242"/>
  <c r="N238"/>
  <c r="N234"/>
  <c r="N230"/>
  <c r="N226"/>
  <c r="N222"/>
  <c r="N218"/>
  <c r="N214"/>
  <c r="N210"/>
  <c r="N206"/>
  <c r="N202"/>
  <c r="N198"/>
  <c r="N194"/>
  <c r="N190"/>
  <c r="N186"/>
  <c r="N182"/>
  <c r="N178"/>
  <c r="N174"/>
  <c r="N170"/>
  <c r="N166"/>
  <c r="N162"/>
  <c r="N158"/>
  <c r="N154"/>
  <c r="N150"/>
  <c r="N146"/>
  <c r="N142"/>
  <c r="N138"/>
  <c r="N134"/>
  <c r="N130"/>
  <c r="N126"/>
  <c r="N122"/>
  <c r="N118"/>
  <c r="N114"/>
  <c r="N110"/>
  <c r="N106"/>
  <c r="N102"/>
  <c r="N98"/>
  <c r="N94"/>
  <c r="N90"/>
  <c r="N86"/>
  <c r="N82"/>
  <c r="N78"/>
  <c r="N74"/>
  <c r="N70"/>
  <c r="N66"/>
  <c r="N62"/>
  <c r="N58"/>
  <c r="N54"/>
  <c r="N50"/>
  <c r="N46"/>
  <c r="N42"/>
  <c r="N38"/>
  <c r="N34"/>
  <c r="N30"/>
  <c r="N26"/>
  <c r="N22"/>
  <c r="N18"/>
  <c r="N14"/>
  <c r="N491"/>
  <c r="N487"/>
  <c r="N483"/>
  <c r="N479"/>
  <c r="N475"/>
  <c r="N471"/>
  <c r="N467"/>
  <c r="N463"/>
  <c r="N459"/>
  <c r="N455"/>
  <c r="N451"/>
  <c r="N447"/>
  <c r="N443"/>
  <c r="N439"/>
  <c r="N435"/>
  <c r="N431"/>
  <c r="N427"/>
  <c r="N423"/>
  <c r="N419"/>
  <c r="N415"/>
  <c r="N411"/>
  <c r="N407"/>
  <c r="N403"/>
  <c r="N399"/>
  <c r="N395"/>
  <c r="N391"/>
  <c r="N387"/>
  <c r="N383"/>
  <c r="N379"/>
  <c r="N375"/>
  <c r="N371"/>
  <c r="N367"/>
  <c r="N363"/>
  <c r="N359"/>
  <c r="N355"/>
  <c r="N351"/>
  <c r="N347"/>
  <c r="N343"/>
  <c r="N339"/>
  <c r="N335"/>
  <c r="N331"/>
  <c r="N327"/>
  <c r="N323"/>
  <c r="N319"/>
  <c r="N315"/>
  <c r="N311"/>
  <c r="N307"/>
  <c r="N303"/>
  <c r="N299"/>
  <c r="N295"/>
  <c r="N291"/>
  <c r="N287"/>
  <c r="N283"/>
  <c r="N279"/>
  <c r="N275"/>
  <c r="N271"/>
  <c r="N267"/>
  <c r="N263"/>
  <c r="N259"/>
  <c r="N255"/>
  <c r="N251"/>
  <c r="N247"/>
  <c r="N243"/>
  <c r="N239"/>
  <c r="N235"/>
  <c r="N231"/>
  <c r="N227"/>
  <c r="N223"/>
  <c r="N219"/>
  <c r="N215"/>
  <c r="N211"/>
  <c r="N207"/>
  <c r="N203"/>
  <c r="N199"/>
  <c r="N195"/>
  <c r="N191"/>
  <c r="N187"/>
  <c r="N183"/>
  <c r="N179"/>
  <c r="N175"/>
  <c r="N171"/>
  <c r="N167"/>
  <c r="N163"/>
  <c r="N159"/>
  <c r="N155"/>
  <c r="N151"/>
  <c r="N147"/>
  <c r="N143"/>
  <c r="N139"/>
  <c r="N135"/>
  <c r="N131"/>
  <c r="N127"/>
  <c r="N123"/>
  <c r="N119"/>
  <c r="N115"/>
  <c r="N111"/>
  <c r="N107"/>
  <c r="N103"/>
  <c r="N99"/>
  <c r="N95"/>
  <c r="N91"/>
  <c r="N87"/>
  <c r="N83"/>
  <c r="N79"/>
  <c r="N75"/>
  <c r="N71"/>
  <c r="N67"/>
  <c r="N63"/>
  <c r="N59"/>
  <c r="N55"/>
  <c r="N51"/>
  <c r="N47"/>
  <c r="N43"/>
  <c r="N39"/>
  <c r="N35"/>
  <c r="N31"/>
  <c r="N27"/>
  <c r="N23"/>
  <c r="N19"/>
  <c r="F13"/>
  <c r="E20"/>
  <c r="E21"/>
  <c r="E22"/>
  <c r="E27"/>
  <c r="E28"/>
  <c r="E32"/>
  <c r="E36"/>
  <c r="E40"/>
  <c r="E44"/>
  <c r="E48"/>
  <c r="E52"/>
  <c r="E56"/>
  <c r="E60"/>
  <c r="E64"/>
  <c r="E68"/>
  <c r="E72"/>
  <c r="E76"/>
  <c r="E80"/>
  <c r="E84"/>
  <c r="E88"/>
  <c r="E92"/>
  <c r="E96"/>
  <c r="E100"/>
  <c r="E104"/>
  <c r="E109"/>
  <c r="E117"/>
  <c r="E125"/>
  <c r="E15"/>
  <c r="E16"/>
  <c r="E23"/>
  <c r="E29"/>
  <c r="E33"/>
  <c r="E37"/>
  <c r="E41"/>
  <c r="E45"/>
  <c r="E49"/>
  <c r="E53"/>
  <c r="E57"/>
  <c r="E61"/>
  <c r="E65"/>
  <c r="E69"/>
  <c r="E73"/>
  <c r="E77"/>
  <c r="E81"/>
  <c r="E85"/>
  <c r="E89"/>
  <c r="E93"/>
  <c r="E99"/>
  <c r="E103"/>
  <c r="E115"/>
  <c r="E123"/>
  <c r="E131"/>
  <c r="E17"/>
  <c r="E18"/>
  <c r="E24"/>
  <c r="E25"/>
  <c r="E30"/>
  <c r="E34"/>
  <c r="E38"/>
  <c r="E42"/>
  <c r="E46"/>
  <c r="E50"/>
  <c r="E54"/>
  <c r="E58"/>
  <c r="E62"/>
  <c r="E66"/>
  <c r="E70"/>
  <c r="E74"/>
  <c r="E78"/>
  <c r="E82"/>
  <c r="E86"/>
  <c r="E90"/>
  <c r="E94"/>
  <c r="E98"/>
  <c r="E102"/>
  <c r="E106"/>
  <c r="E107"/>
  <c r="E113"/>
  <c r="E121"/>
  <c r="E227"/>
  <c r="E223"/>
  <c r="E219"/>
  <c r="E215"/>
  <c r="E211"/>
  <c r="E207"/>
  <c r="E203"/>
  <c r="E199"/>
  <c r="E195"/>
  <c r="E191"/>
  <c r="E187"/>
  <c r="E183"/>
  <c r="E179"/>
  <c r="E175"/>
  <c r="E171"/>
  <c r="E167"/>
  <c r="E163"/>
  <c r="E159"/>
  <c r="E155"/>
  <c r="E151"/>
  <c r="E147"/>
  <c r="E143"/>
  <c r="E139"/>
  <c r="E135"/>
  <c r="E228"/>
  <c r="E224"/>
  <c r="E220"/>
  <c r="E216"/>
  <c r="E212"/>
  <c r="E208"/>
  <c r="E204"/>
  <c r="E200"/>
  <c r="E196"/>
  <c r="E192"/>
  <c r="E188"/>
  <c r="E184"/>
  <c r="E180"/>
  <c r="E176"/>
  <c r="E172"/>
  <c r="E168"/>
  <c r="E164"/>
  <c r="E160"/>
  <c r="E156"/>
  <c r="E152"/>
  <c r="E148"/>
  <c r="E144"/>
  <c r="E140"/>
  <c r="E136"/>
  <c r="E132"/>
  <c r="E128"/>
  <c r="E124"/>
  <c r="E120"/>
  <c r="E116"/>
  <c r="E112"/>
  <c r="E108"/>
  <c r="E225"/>
  <c r="E221"/>
  <c r="E217"/>
  <c r="E213"/>
  <c r="E209"/>
  <c r="E205"/>
  <c r="E201"/>
  <c r="E197"/>
  <c r="E193"/>
  <c r="E189"/>
  <c r="E185"/>
  <c r="E181"/>
  <c r="E177"/>
  <c r="E173"/>
  <c r="E169"/>
  <c r="E165"/>
  <c r="E161"/>
  <c r="E157"/>
  <c r="E153"/>
  <c r="E149"/>
  <c r="E145"/>
  <c r="E141"/>
  <c r="E137"/>
  <c r="E133"/>
  <c r="E226"/>
  <c r="E222"/>
  <c r="E218"/>
  <c r="E214"/>
  <c r="E210"/>
  <c r="E206"/>
  <c r="E202"/>
  <c r="E198"/>
  <c r="E194"/>
  <c r="E190"/>
  <c r="E186"/>
  <c r="E182"/>
  <c r="E178"/>
  <c r="E174"/>
  <c r="E170"/>
  <c r="E166"/>
  <c r="E162"/>
  <c r="E158"/>
  <c r="E154"/>
  <c r="E150"/>
  <c r="E146"/>
  <c r="E142"/>
  <c r="E138"/>
  <c r="E134"/>
  <c r="E130"/>
  <c r="E126"/>
  <c r="E122"/>
  <c r="E118"/>
  <c r="E114"/>
  <c r="E110"/>
  <c r="E13"/>
  <c r="G13" s="1"/>
  <c r="E14"/>
  <c r="E19"/>
  <c r="E26"/>
  <c r="E31"/>
  <c r="E35"/>
  <c r="E39"/>
  <c r="E43"/>
  <c r="E47"/>
  <c r="E51"/>
  <c r="E55"/>
  <c r="E59"/>
  <c r="E63"/>
  <c r="E67"/>
  <c r="E71"/>
  <c r="E75"/>
  <c r="E79"/>
  <c r="E83"/>
  <c r="E87"/>
  <c r="E91"/>
  <c r="E95"/>
  <c r="E97"/>
  <c r="E101"/>
  <c r="E105"/>
  <c r="E111"/>
  <c r="E119"/>
  <c r="E127"/>
  <c r="AL15" l="1"/>
  <c r="AB15"/>
  <c r="R16"/>
  <c r="F14"/>
  <c r="G14"/>
  <c r="AL16" l="1"/>
  <c r="AB16"/>
  <c r="R17"/>
  <c r="F15"/>
  <c r="G15"/>
  <c r="AL17" l="1"/>
  <c r="AB17"/>
  <c r="R18"/>
  <c r="G16"/>
  <c r="F16"/>
  <c r="AL18" l="1"/>
  <c r="AB18"/>
  <c r="R19"/>
  <c r="G17"/>
  <c r="F17"/>
  <c r="AL19" l="1"/>
  <c r="AB19"/>
  <c r="R20"/>
  <c r="F18"/>
  <c r="G18"/>
  <c r="AL20" l="1"/>
  <c r="AB20"/>
  <c r="R21"/>
  <c r="F19"/>
  <c r="G19"/>
  <c r="AL21" l="1"/>
  <c r="AB21"/>
  <c r="R22"/>
  <c r="F20"/>
  <c r="G20"/>
  <c r="AL22" l="1"/>
  <c r="AB22"/>
  <c r="R23"/>
  <c r="F21"/>
  <c r="G21"/>
  <c r="AL23" l="1"/>
  <c r="AB23"/>
  <c r="R24"/>
  <c r="F22"/>
  <c r="G22"/>
  <c r="AL24" l="1"/>
  <c r="AB24"/>
  <c r="R25"/>
  <c r="G23"/>
  <c r="F23"/>
  <c r="AL25" l="1"/>
  <c r="AB25"/>
  <c r="R26"/>
  <c r="F24"/>
  <c r="G24"/>
  <c r="AL26" l="1"/>
  <c r="AB26"/>
  <c r="R27"/>
  <c r="F25"/>
  <c r="G25"/>
  <c r="AL27" l="1"/>
  <c r="AB27"/>
  <c r="R28"/>
  <c r="F26"/>
  <c r="G26"/>
  <c r="AL28" l="1"/>
  <c r="AB28"/>
  <c r="R29"/>
  <c r="F27"/>
  <c r="G27"/>
  <c r="AL29" l="1"/>
  <c r="AB29"/>
  <c r="R30"/>
  <c r="F28"/>
  <c r="G28"/>
  <c r="AL30" l="1"/>
  <c r="AB30"/>
  <c r="R31"/>
  <c r="G29"/>
  <c r="F29"/>
  <c r="AL31" l="1"/>
  <c r="AB31"/>
  <c r="R32"/>
  <c r="F30"/>
  <c r="G30"/>
  <c r="AL32" l="1"/>
  <c r="AB32"/>
  <c r="R33"/>
  <c r="F31"/>
  <c r="G31"/>
  <c r="AL33" l="1"/>
  <c r="AB33"/>
  <c r="R34"/>
  <c r="F32"/>
  <c r="G32"/>
  <c r="AL34" l="1"/>
  <c r="AB34"/>
  <c r="R35"/>
  <c r="G33"/>
  <c r="F33"/>
  <c r="AL35" l="1"/>
  <c r="AB35"/>
  <c r="R36"/>
  <c r="F34"/>
  <c r="G34"/>
  <c r="AL36" l="1"/>
  <c r="AB36"/>
  <c r="R37"/>
  <c r="F35"/>
  <c r="G35"/>
  <c r="AL37" l="1"/>
  <c r="AB37"/>
  <c r="R38"/>
  <c r="F36"/>
  <c r="G36"/>
  <c r="AL38" l="1"/>
  <c r="AB38"/>
  <c r="R39"/>
  <c r="G37"/>
  <c r="F37"/>
  <c r="AL39" l="1"/>
  <c r="AB39"/>
  <c r="R40"/>
  <c r="F38"/>
  <c r="G38"/>
  <c r="AL40" l="1"/>
  <c r="AB40"/>
  <c r="R41"/>
  <c r="F39"/>
  <c r="G39"/>
  <c r="AL41" l="1"/>
  <c r="AB41"/>
  <c r="R42"/>
  <c r="F40"/>
  <c r="G40"/>
  <c r="AL42" l="1"/>
  <c r="AB42"/>
  <c r="R43"/>
  <c r="G41"/>
  <c r="F41"/>
  <c r="AL43" l="1"/>
  <c r="AB43"/>
  <c r="R44"/>
  <c r="F42"/>
  <c r="G42"/>
  <c r="AL44" l="1"/>
  <c r="AB44"/>
  <c r="R45"/>
  <c r="F43"/>
  <c r="G43"/>
  <c r="AL45" l="1"/>
  <c r="AB45"/>
  <c r="R46"/>
  <c r="F44"/>
  <c r="G44"/>
  <c r="AL46" l="1"/>
  <c r="AB46"/>
  <c r="R47"/>
  <c r="G45"/>
  <c r="F45"/>
  <c r="AL47" l="1"/>
  <c r="AB47"/>
  <c r="R48"/>
  <c r="F46"/>
  <c r="G46"/>
  <c r="AL48" l="1"/>
  <c r="AB48"/>
  <c r="R49"/>
  <c r="F47"/>
  <c r="G47"/>
  <c r="AL49" l="1"/>
  <c r="AB49"/>
  <c r="R50"/>
  <c r="F48"/>
  <c r="G48"/>
  <c r="AL50" l="1"/>
  <c r="AB50"/>
  <c r="R51"/>
  <c r="G49"/>
  <c r="F49"/>
  <c r="AL51" l="1"/>
  <c r="AB51"/>
  <c r="R52"/>
  <c r="F50"/>
  <c r="G50"/>
  <c r="AL52" l="1"/>
  <c r="AB52"/>
  <c r="R53"/>
  <c r="F51"/>
  <c r="G51"/>
  <c r="AL53" l="1"/>
  <c r="AB53"/>
  <c r="R54"/>
  <c r="F52"/>
  <c r="G52"/>
  <c r="AL54" l="1"/>
  <c r="AB54"/>
  <c r="R55"/>
  <c r="G53"/>
  <c r="F53"/>
  <c r="AL55" l="1"/>
  <c r="AB55"/>
  <c r="R56"/>
  <c r="F54"/>
  <c r="G54"/>
  <c r="AL56" l="1"/>
  <c r="AB56"/>
  <c r="R57"/>
  <c r="F55"/>
  <c r="G55"/>
  <c r="AL57" l="1"/>
  <c r="AB57"/>
  <c r="R58"/>
  <c r="F56"/>
  <c r="G56"/>
  <c r="AL58" l="1"/>
  <c r="AB58"/>
  <c r="R59"/>
  <c r="G57"/>
  <c r="F57"/>
  <c r="AL59" l="1"/>
  <c r="AB59"/>
  <c r="R60"/>
  <c r="F58"/>
  <c r="G58"/>
  <c r="AL60" l="1"/>
  <c r="AB60"/>
  <c r="R61"/>
  <c r="F59"/>
  <c r="G59"/>
  <c r="AL61" l="1"/>
  <c r="AB61"/>
  <c r="R62"/>
  <c r="F60"/>
  <c r="G60"/>
  <c r="AL62" l="1"/>
  <c r="AB62"/>
  <c r="R63"/>
  <c r="G61"/>
  <c r="F61"/>
  <c r="AL63" l="1"/>
  <c r="AB63"/>
  <c r="R64"/>
  <c r="F62"/>
  <c r="G62"/>
  <c r="AL64" l="1"/>
  <c r="AB64"/>
  <c r="R65"/>
  <c r="F63"/>
  <c r="G63"/>
  <c r="AL65" l="1"/>
  <c r="AB65"/>
  <c r="R66"/>
  <c r="F64"/>
  <c r="G64"/>
  <c r="AL66" l="1"/>
  <c r="AB66"/>
  <c r="R67"/>
  <c r="G65"/>
  <c r="F65"/>
  <c r="AL67" l="1"/>
  <c r="AB67"/>
  <c r="R68"/>
  <c r="F66"/>
  <c r="G66"/>
  <c r="AL68" l="1"/>
  <c r="AB68"/>
  <c r="R69"/>
  <c r="F67"/>
  <c r="G67"/>
  <c r="AL69" l="1"/>
  <c r="AB69"/>
  <c r="R70"/>
  <c r="F68"/>
  <c r="G68"/>
  <c r="AL70" l="1"/>
  <c r="AB70"/>
  <c r="R71"/>
  <c r="G69"/>
  <c r="F69"/>
  <c r="AL71" l="1"/>
  <c r="AB71"/>
  <c r="R72"/>
  <c r="F70"/>
  <c r="G70"/>
  <c r="AL72" l="1"/>
  <c r="AB72"/>
  <c r="R73"/>
  <c r="F71"/>
  <c r="G71"/>
  <c r="AL73" l="1"/>
  <c r="AB73"/>
  <c r="R74"/>
  <c r="F72"/>
  <c r="G72"/>
  <c r="AL74" l="1"/>
  <c r="AB74"/>
  <c r="R75"/>
  <c r="G73"/>
  <c r="F73"/>
  <c r="AL75" l="1"/>
  <c r="AB75"/>
  <c r="R76"/>
  <c r="F74"/>
  <c r="G74"/>
  <c r="AL76" l="1"/>
  <c r="AB76"/>
  <c r="R77"/>
  <c r="F75"/>
  <c r="G75"/>
  <c r="AL77" l="1"/>
  <c r="AB77"/>
  <c r="R78"/>
  <c r="F76"/>
  <c r="G76"/>
  <c r="AL78" l="1"/>
  <c r="AB78"/>
  <c r="R79"/>
  <c r="G77"/>
  <c r="F77"/>
  <c r="AL79" l="1"/>
  <c r="AB79"/>
  <c r="R80"/>
  <c r="F78"/>
  <c r="G78"/>
  <c r="AL80" l="1"/>
  <c r="AB80"/>
  <c r="R81"/>
  <c r="F79"/>
  <c r="G79"/>
  <c r="AL81" l="1"/>
  <c r="AB81"/>
  <c r="R82"/>
  <c r="F80"/>
  <c r="G80"/>
  <c r="AL82" l="1"/>
  <c r="AB82"/>
  <c r="R83"/>
  <c r="G81"/>
  <c r="F81"/>
  <c r="AL83" l="1"/>
  <c r="AB83"/>
  <c r="R84"/>
  <c r="F82"/>
  <c r="G82"/>
  <c r="AL84" l="1"/>
  <c r="AB84"/>
  <c r="R85"/>
  <c r="F83"/>
  <c r="G83"/>
  <c r="AL85" l="1"/>
  <c r="AB85"/>
  <c r="R86"/>
  <c r="F84"/>
  <c r="G84"/>
  <c r="AL86" l="1"/>
  <c r="AB86"/>
  <c r="R87"/>
  <c r="G85"/>
  <c r="F85"/>
  <c r="AL87" l="1"/>
  <c r="AB87"/>
  <c r="R88"/>
  <c r="F86"/>
  <c r="G86"/>
  <c r="AL88" l="1"/>
  <c r="AB88"/>
  <c r="R89"/>
  <c r="F87"/>
  <c r="G87"/>
  <c r="AL89" l="1"/>
  <c r="AB89"/>
  <c r="R90"/>
  <c r="F88"/>
  <c r="G88"/>
  <c r="AL90" l="1"/>
  <c r="AB90"/>
  <c r="R91"/>
  <c r="G89"/>
  <c r="F89"/>
  <c r="AL91" l="1"/>
  <c r="AB91"/>
  <c r="R92"/>
  <c r="F90"/>
  <c r="G90"/>
  <c r="AL92" l="1"/>
  <c r="AB92"/>
  <c r="R93"/>
  <c r="F91"/>
  <c r="G91"/>
  <c r="AL93" l="1"/>
  <c r="AB93"/>
  <c r="R94"/>
  <c r="F92"/>
  <c r="G92"/>
  <c r="AL94" l="1"/>
  <c r="AB94"/>
  <c r="R95"/>
  <c r="G93"/>
  <c r="F93"/>
  <c r="AL95" l="1"/>
  <c r="AB95"/>
  <c r="R96"/>
  <c r="F94"/>
  <c r="G94"/>
  <c r="AL96" l="1"/>
  <c r="AB96"/>
  <c r="R97"/>
  <c r="F95"/>
  <c r="G95"/>
  <c r="AL97" l="1"/>
  <c r="AB97"/>
  <c r="R98"/>
  <c r="F96"/>
  <c r="G96"/>
  <c r="AL98" l="1"/>
  <c r="AB98"/>
  <c r="R99"/>
  <c r="F97"/>
  <c r="G97"/>
  <c r="AL99" l="1"/>
  <c r="AB99"/>
  <c r="R100"/>
  <c r="F98"/>
  <c r="G98"/>
  <c r="AL100" l="1"/>
  <c r="AB100"/>
  <c r="R101"/>
  <c r="G99"/>
  <c r="F99"/>
  <c r="AL101" l="1"/>
  <c r="AB101"/>
  <c r="R102"/>
  <c r="F100"/>
  <c r="G100"/>
  <c r="AL102" l="1"/>
  <c r="AB102"/>
  <c r="R103"/>
  <c r="F101"/>
  <c r="G101"/>
  <c r="AL103" l="1"/>
  <c r="AB103"/>
  <c r="R104"/>
  <c r="F102"/>
  <c r="G102"/>
  <c r="AL104" l="1"/>
  <c r="AB104"/>
  <c r="R105"/>
  <c r="G103"/>
  <c r="F103"/>
  <c r="AL105" l="1"/>
  <c r="AB105"/>
  <c r="R106"/>
  <c r="F104"/>
  <c r="G104"/>
  <c r="AL106" l="1"/>
  <c r="AB106"/>
  <c r="R107"/>
  <c r="F105"/>
  <c r="G105"/>
  <c r="AL107" l="1"/>
  <c r="AB107"/>
  <c r="R108"/>
  <c r="F106"/>
  <c r="G106"/>
  <c r="AL108" l="1"/>
  <c r="AB108"/>
  <c r="R109"/>
  <c r="F107"/>
  <c r="G107"/>
  <c r="AL109" l="1"/>
  <c r="AB109"/>
  <c r="R110"/>
  <c r="G108"/>
  <c r="F108"/>
  <c r="AL110" l="1"/>
  <c r="AB110"/>
  <c r="R111"/>
  <c r="F109"/>
  <c r="G109"/>
  <c r="AL111" l="1"/>
  <c r="AB111"/>
  <c r="R112"/>
  <c r="G110"/>
  <c r="F110"/>
  <c r="AL112" l="1"/>
  <c r="AB112"/>
  <c r="R113"/>
  <c r="F111"/>
  <c r="G111"/>
  <c r="AL113" l="1"/>
  <c r="AB113"/>
  <c r="R114"/>
  <c r="G112"/>
  <c r="F112"/>
  <c r="AL114" l="1"/>
  <c r="AB114"/>
  <c r="R115"/>
  <c r="F113"/>
  <c r="G113"/>
  <c r="AL115" l="1"/>
  <c r="AB115"/>
  <c r="R116"/>
  <c r="G114"/>
  <c r="F114"/>
  <c r="AL116" l="1"/>
  <c r="AB116"/>
  <c r="R117"/>
  <c r="F115"/>
  <c r="G115"/>
  <c r="AL117" l="1"/>
  <c r="AB117"/>
  <c r="R118"/>
  <c r="G116"/>
  <c r="F116"/>
  <c r="AL118" l="1"/>
  <c r="AB118"/>
  <c r="R119"/>
  <c r="F117"/>
  <c r="G117"/>
  <c r="AL119" l="1"/>
  <c r="AB119"/>
  <c r="R120"/>
  <c r="G118"/>
  <c r="F118"/>
  <c r="AL120" l="1"/>
  <c r="AB120"/>
  <c r="R121"/>
  <c r="F119"/>
  <c r="G119"/>
  <c r="AL121" l="1"/>
  <c r="AB121"/>
  <c r="R122"/>
  <c r="G120"/>
  <c r="F120"/>
  <c r="AL122" l="1"/>
  <c r="AB122"/>
  <c r="R123"/>
  <c r="F121"/>
  <c r="G121"/>
  <c r="AL123" l="1"/>
  <c r="AB123"/>
  <c r="R124"/>
  <c r="G122"/>
  <c r="F122"/>
  <c r="AL124" l="1"/>
  <c r="AB124"/>
  <c r="R125"/>
  <c r="F123"/>
  <c r="G123"/>
  <c r="AL125" l="1"/>
  <c r="AB125"/>
  <c r="R126"/>
  <c r="G124"/>
  <c r="F124"/>
  <c r="AL126" l="1"/>
  <c r="AB126"/>
  <c r="R127"/>
  <c r="F125"/>
  <c r="G125"/>
  <c r="AL127" l="1"/>
  <c r="AB127"/>
  <c r="R128"/>
  <c r="G126"/>
  <c r="F126"/>
  <c r="AL128" l="1"/>
  <c r="AB128"/>
  <c r="R129"/>
  <c r="F127"/>
  <c r="G127"/>
  <c r="AL129" l="1"/>
  <c r="AB129"/>
  <c r="R130"/>
  <c r="G128"/>
  <c r="F128"/>
  <c r="AL130" l="1"/>
  <c r="AB130"/>
  <c r="R131"/>
  <c r="F129"/>
  <c r="G129"/>
  <c r="AL131" l="1"/>
  <c r="AB131"/>
  <c r="R132"/>
  <c r="G130"/>
  <c r="F130"/>
  <c r="AL132" l="1"/>
  <c r="AB132"/>
  <c r="R133"/>
  <c r="F131"/>
  <c r="G131"/>
  <c r="AL133" l="1"/>
  <c r="AB133"/>
  <c r="R134"/>
  <c r="F132"/>
  <c r="G132"/>
  <c r="AL134" l="1"/>
  <c r="AB134"/>
  <c r="R135"/>
  <c r="G133"/>
  <c r="F133"/>
  <c r="AL135" l="1"/>
  <c r="AB135"/>
  <c r="R136"/>
  <c r="F134"/>
  <c r="G134"/>
  <c r="AL136" l="1"/>
  <c r="AB136"/>
  <c r="R137"/>
  <c r="F135"/>
  <c r="G135"/>
  <c r="AL137" l="1"/>
  <c r="AB137"/>
  <c r="R138"/>
  <c r="F136"/>
  <c r="G136"/>
  <c r="AL138" l="1"/>
  <c r="AB138"/>
  <c r="R139"/>
  <c r="G137"/>
  <c r="F137"/>
  <c r="AL139" l="1"/>
  <c r="AB139"/>
  <c r="R140"/>
  <c r="F138"/>
  <c r="G138"/>
  <c r="AL140" l="1"/>
  <c r="AB140"/>
  <c r="R141"/>
  <c r="F139"/>
  <c r="G139"/>
  <c r="AL141" l="1"/>
  <c r="AB141"/>
  <c r="R142"/>
  <c r="F140"/>
  <c r="G140"/>
  <c r="AL142" l="1"/>
  <c r="AB142"/>
  <c r="R143"/>
  <c r="G141"/>
  <c r="F141"/>
  <c r="AL143" l="1"/>
  <c r="AB143"/>
  <c r="R144"/>
  <c r="F142"/>
  <c r="G142"/>
  <c r="AL144" l="1"/>
  <c r="AB144"/>
  <c r="R145"/>
  <c r="F143"/>
  <c r="G143"/>
  <c r="AL145" l="1"/>
  <c r="AB145"/>
  <c r="R146"/>
  <c r="F144"/>
  <c r="G144"/>
  <c r="AL146" l="1"/>
  <c r="AB146"/>
  <c r="R147"/>
  <c r="G145"/>
  <c r="F145"/>
  <c r="AL147" l="1"/>
  <c r="AB147"/>
  <c r="R148"/>
  <c r="F146"/>
  <c r="G146"/>
  <c r="AL148" l="1"/>
  <c r="AB148"/>
  <c r="R149"/>
  <c r="F147"/>
  <c r="G147"/>
  <c r="AL149" l="1"/>
  <c r="AB149"/>
  <c r="R150"/>
  <c r="F148"/>
  <c r="G148"/>
  <c r="AL150" l="1"/>
  <c r="AB150"/>
  <c r="R151"/>
  <c r="G149"/>
  <c r="F149"/>
  <c r="AL151" l="1"/>
  <c r="AB151"/>
  <c r="R152"/>
  <c r="F150"/>
  <c r="G150"/>
  <c r="AL152" l="1"/>
  <c r="AB152"/>
  <c r="R153"/>
  <c r="F151"/>
  <c r="G151"/>
  <c r="AL153" l="1"/>
  <c r="AB153"/>
  <c r="R154"/>
  <c r="F152"/>
  <c r="G152"/>
  <c r="AL154" l="1"/>
  <c r="AB154"/>
  <c r="R155"/>
  <c r="G153"/>
  <c r="F153"/>
  <c r="AL155" l="1"/>
  <c r="AB155"/>
  <c r="R156"/>
  <c r="F154"/>
  <c r="G154"/>
  <c r="AL156" l="1"/>
  <c r="AB156"/>
  <c r="R157"/>
  <c r="F155"/>
  <c r="G155"/>
  <c r="AL157" l="1"/>
  <c r="AB157"/>
  <c r="R158"/>
  <c r="F156"/>
  <c r="G156"/>
  <c r="AL158" l="1"/>
  <c r="AB158"/>
  <c r="R159"/>
  <c r="G157"/>
  <c r="F157"/>
  <c r="AL159" l="1"/>
  <c r="AB159"/>
  <c r="R160"/>
  <c r="F158"/>
  <c r="G158"/>
  <c r="AL160" l="1"/>
  <c r="AB160"/>
  <c r="R161"/>
  <c r="F159"/>
  <c r="G159"/>
  <c r="AL161" l="1"/>
  <c r="AB161"/>
  <c r="R162"/>
  <c r="F160"/>
  <c r="G160"/>
  <c r="AL162" l="1"/>
  <c r="AB162"/>
  <c r="R163"/>
  <c r="G161"/>
  <c r="F161"/>
  <c r="AL163" l="1"/>
  <c r="AB163"/>
  <c r="R164"/>
  <c r="F162"/>
  <c r="G162"/>
  <c r="AL164" l="1"/>
  <c r="AB164"/>
  <c r="R165"/>
  <c r="F163"/>
  <c r="G163"/>
  <c r="AL165" l="1"/>
  <c r="AB165"/>
  <c r="R166"/>
  <c r="F164"/>
  <c r="G164"/>
  <c r="AL166" l="1"/>
  <c r="AB166"/>
  <c r="R167"/>
  <c r="G165"/>
  <c r="F165"/>
  <c r="AL167" l="1"/>
  <c r="AB167"/>
  <c r="R168"/>
  <c r="F166"/>
  <c r="G166"/>
  <c r="AL168" l="1"/>
  <c r="AB168"/>
  <c r="R169"/>
  <c r="F167"/>
  <c r="G167"/>
  <c r="AL169" l="1"/>
  <c r="AB169"/>
  <c r="R170"/>
  <c r="F168"/>
  <c r="G168"/>
  <c r="AL170" l="1"/>
  <c r="AB170"/>
  <c r="R171"/>
  <c r="G169"/>
  <c r="F169"/>
  <c r="AL171" l="1"/>
  <c r="AB171"/>
  <c r="R172"/>
  <c r="F170"/>
  <c r="G170"/>
  <c r="AL172" l="1"/>
  <c r="AB172"/>
  <c r="R173"/>
  <c r="F171"/>
  <c r="G171"/>
  <c r="AL173" l="1"/>
  <c r="AB173"/>
  <c r="R174"/>
  <c r="F172"/>
  <c r="G172"/>
  <c r="AL174" l="1"/>
  <c r="AB174"/>
  <c r="R175"/>
  <c r="G173"/>
  <c r="F173"/>
  <c r="AL175" l="1"/>
  <c r="AB175"/>
  <c r="R176"/>
  <c r="F174"/>
  <c r="G174"/>
  <c r="AL176" l="1"/>
  <c r="AB176"/>
  <c r="R177"/>
  <c r="F175"/>
  <c r="G175"/>
  <c r="AL177" l="1"/>
  <c r="AB177"/>
  <c r="R178"/>
  <c r="F176"/>
  <c r="G176"/>
  <c r="AL178" l="1"/>
  <c r="AB178"/>
  <c r="R179"/>
  <c r="G177"/>
  <c r="F177"/>
  <c r="AL179" l="1"/>
  <c r="AB179"/>
  <c r="R180"/>
  <c r="F178"/>
  <c r="G178"/>
  <c r="AL180" l="1"/>
  <c r="AB180"/>
  <c r="R181"/>
  <c r="F179"/>
  <c r="G179"/>
  <c r="AL181" l="1"/>
  <c r="AB181"/>
  <c r="R182"/>
  <c r="F180"/>
  <c r="G180"/>
  <c r="AL182" l="1"/>
  <c r="AB182"/>
  <c r="R183"/>
  <c r="G181"/>
  <c r="F181"/>
  <c r="AL183" l="1"/>
  <c r="AB183"/>
  <c r="R184"/>
  <c r="F182"/>
  <c r="G182"/>
  <c r="AL184" l="1"/>
  <c r="AB184"/>
  <c r="R185"/>
  <c r="F183"/>
  <c r="G183"/>
  <c r="AL185" l="1"/>
  <c r="AB185"/>
  <c r="R186"/>
  <c r="F184"/>
  <c r="G184"/>
  <c r="AL186" l="1"/>
  <c r="AB186"/>
  <c r="R187"/>
  <c r="G185"/>
  <c r="F185"/>
  <c r="AL187" l="1"/>
  <c r="AB187"/>
  <c r="R188"/>
  <c r="F186"/>
  <c r="G186"/>
  <c r="AL188" l="1"/>
  <c r="AB188"/>
  <c r="R189"/>
  <c r="F187"/>
  <c r="G187"/>
  <c r="AL189" l="1"/>
  <c r="AB189"/>
  <c r="R190"/>
  <c r="F188"/>
  <c r="G188"/>
  <c r="AL190" l="1"/>
  <c r="AB190"/>
  <c r="R191"/>
  <c r="G189"/>
  <c r="F189"/>
  <c r="AL191" l="1"/>
  <c r="AB191"/>
  <c r="R192"/>
  <c r="F190"/>
  <c r="G190"/>
  <c r="AL192" l="1"/>
  <c r="AB192"/>
  <c r="R193"/>
  <c r="F191"/>
  <c r="G191"/>
  <c r="AL193" l="1"/>
  <c r="AB193"/>
  <c r="R194"/>
  <c r="F192"/>
  <c r="G192"/>
  <c r="AL194" l="1"/>
  <c r="AB194"/>
  <c r="R195"/>
  <c r="G193"/>
  <c r="F193"/>
  <c r="AL195" l="1"/>
  <c r="AB195"/>
  <c r="R196"/>
  <c r="F194"/>
  <c r="G194"/>
  <c r="AL196" l="1"/>
  <c r="AB196"/>
  <c r="R197"/>
  <c r="F195"/>
  <c r="G195"/>
  <c r="AL197" l="1"/>
  <c r="AB197"/>
  <c r="R198"/>
  <c r="F196"/>
  <c r="G196"/>
  <c r="AL198" l="1"/>
  <c r="AB198"/>
  <c r="R199"/>
  <c r="G197"/>
  <c r="F197"/>
  <c r="AL199" l="1"/>
  <c r="AB199"/>
  <c r="R200"/>
  <c r="F198"/>
  <c r="G198"/>
  <c r="AL200" l="1"/>
  <c r="AB200"/>
  <c r="R201"/>
  <c r="F199"/>
  <c r="G199"/>
  <c r="AL201" l="1"/>
  <c r="AB201"/>
  <c r="R202"/>
  <c r="F200"/>
  <c r="G200"/>
  <c r="AL202" l="1"/>
  <c r="AB202"/>
  <c r="R203"/>
  <c r="G201"/>
  <c r="F201"/>
  <c r="AL203" l="1"/>
  <c r="AB203"/>
  <c r="R204"/>
  <c r="F202"/>
  <c r="G202"/>
  <c r="AL204" l="1"/>
  <c r="AB204"/>
  <c r="R205"/>
  <c r="F203"/>
  <c r="G203"/>
  <c r="AL205" l="1"/>
  <c r="AB205"/>
  <c r="R206"/>
  <c r="F204"/>
  <c r="G204"/>
  <c r="AL206" l="1"/>
  <c r="AB206"/>
  <c r="R207"/>
  <c r="G205"/>
  <c r="F205"/>
  <c r="AL207" l="1"/>
  <c r="AB207"/>
  <c r="R208"/>
  <c r="F206"/>
  <c r="G206"/>
  <c r="AL208" l="1"/>
  <c r="AB208"/>
  <c r="R209"/>
  <c r="F207"/>
  <c r="G207"/>
  <c r="AL209" l="1"/>
  <c r="AB209"/>
  <c r="R210"/>
  <c r="F208"/>
  <c r="G208"/>
  <c r="AL210" l="1"/>
  <c r="AB210"/>
  <c r="R211"/>
  <c r="G209"/>
  <c r="F209"/>
  <c r="AL211" l="1"/>
  <c r="AB211"/>
  <c r="R212"/>
  <c r="F210"/>
  <c r="G210"/>
  <c r="AL212" l="1"/>
  <c r="AB212"/>
  <c r="R213"/>
  <c r="F211"/>
  <c r="G211"/>
  <c r="AL213" l="1"/>
  <c r="AB213"/>
  <c r="R214"/>
  <c r="F212"/>
  <c r="G212"/>
  <c r="AL214" l="1"/>
  <c r="AB214"/>
  <c r="R215"/>
  <c r="G213"/>
  <c r="F213"/>
  <c r="AL215" l="1"/>
  <c r="AB215"/>
  <c r="R216"/>
  <c r="F214"/>
  <c r="G214"/>
  <c r="AL216" l="1"/>
  <c r="AB216"/>
  <c r="R217"/>
  <c r="F215"/>
  <c r="G215"/>
  <c r="AL217" l="1"/>
  <c r="AB217"/>
  <c r="R218"/>
  <c r="F216"/>
  <c r="G216"/>
  <c r="AL218" l="1"/>
  <c r="AB218"/>
  <c r="R219"/>
  <c r="G217"/>
  <c r="F217"/>
  <c r="AL219" l="1"/>
  <c r="AB219"/>
  <c r="R220"/>
  <c r="F218"/>
  <c r="G218"/>
  <c r="AL220" l="1"/>
  <c r="AB220"/>
  <c r="R221"/>
  <c r="F219"/>
  <c r="G219"/>
  <c r="AL221" l="1"/>
  <c r="AB221"/>
  <c r="R222"/>
  <c r="F220"/>
  <c r="G220"/>
  <c r="AL222" l="1"/>
  <c r="AB222"/>
  <c r="R223"/>
  <c r="G221"/>
  <c r="F221"/>
  <c r="AL223" l="1"/>
  <c r="AB223"/>
  <c r="R224"/>
  <c r="F222"/>
  <c r="G222"/>
  <c r="AL224" l="1"/>
  <c r="AB224"/>
  <c r="R225"/>
  <c r="F223"/>
  <c r="G223"/>
  <c r="AL225" l="1"/>
  <c r="AB225"/>
  <c r="R226"/>
  <c r="F224"/>
  <c r="G224"/>
  <c r="AL226" l="1"/>
  <c r="AB226"/>
  <c r="R227"/>
  <c r="G225"/>
  <c r="F225"/>
  <c r="AL227" l="1"/>
  <c r="AB227"/>
  <c r="R228"/>
  <c r="F226"/>
  <c r="G226"/>
  <c r="AL228" l="1"/>
  <c r="AB228"/>
  <c r="R229"/>
  <c r="F227"/>
  <c r="G227"/>
  <c r="AL229" l="1"/>
  <c r="AB229"/>
  <c r="R230"/>
  <c r="F228"/>
  <c r="G228"/>
  <c r="G8" s="1"/>
  <c r="K3" s="1"/>
  <c r="J12" s="1"/>
  <c r="K12" s="1"/>
  <c r="J13" s="1"/>
  <c r="K13" s="1"/>
  <c r="J14" s="1"/>
  <c r="K14" s="1"/>
  <c r="AL230" l="1"/>
  <c r="AB230"/>
  <c r="R231"/>
  <c r="B8"/>
  <c r="B11" s="1"/>
  <c r="AL231" l="1"/>
  <c r="AB231"/>
  <c r="R232"/>
  <c r="J15"/>
  <c r="K15" s="1"/>
  <c r="AL232" l="1"/>
  <c r="AB232"/>
  <c r="R233"/>
  <c r="J16"/>
  <c r="K16" s="1"/>
  <c r="AL233" l="1"/>
  <c r="AB233"/>
  <c r="R234"/>
  <c r="J17"/>
  <c r="K17" s="1"/>
  <c r="AL234" l="1"/>
  <c r="AB234"/>
  <c r="R235"/>
  <c r="J18"/>
  <c r="K18" s="1"/>
  <c r="AL235" l="1"/>
  <c r="AB235"/>
  <c r="R236"/>
  <c r="J19"/>
  <c r="K19" s="1"/>
  <c r="AL236" l="1"/>
  <c r="AB236"/>
  <c r="R237"/>
  <c r="J20"/>
  <c r="K20" s="1"/>
  <c r="AL237" l="1"/>
  <c r="AB237"/>
  <c r="R238"/>
  <c r="J21"/>
  <c r="K21" s="1"/>
  <c r="AL238" l="1"/>
  <c r="AB238"/>
  <c r="R239"/>
  <c r="J22"/>
  <c r="K22" s="1"/>
  <c r="AL239" l="1"/>
  <c r="AB239"/>
  <c r="R240"/>
  <c r="J23"/>
  <c r="K23" s="1"/>
  <c r="AL240" l="1"/>
  <c r="AB240"/>
  <c r="R241"/>
  <c r="J24"/>
  <c r="K24" s="1"/>
  <c r="AL241" l="1"/>
  <c r="AB241"/>
  <c r="R242"/>
  <c r="J25"/>
  <c r="K25" s="1"/>
  <c r="AL242" l="1"/>
  <c r="AB242"/>
  <c r="R243"/>
  <c r="J26"/>
  <c r="K26" s="1"/>
  <c r="AL243" l="1"/>
  <c r="AB243"/>
  <c r="R244"/>
  <c r="J27"/>
  <c r="K27" s="1"/>
  <c r="AL244" l="1"/>
  <c r="AB244"/>
  <c r="R245"/>
  <c r="J28"/>
  <c r="K28" s="1"/>
  <c r="AL245" l="1"/>
  <c r="AB245"/>
  <c r="R246"/>
  <c r="J29"/>
  <c r="K29" s="1"/>
  <c r="AL246" l="1"/>
  <c r="AB246"/>
  <c r="R247"/>
  <c r="J30"/>
  <c r="K30" s="1"/>
  <c r="AL247" l="1"/>
  <c r="AB247"/>
  <c r="R248"/>
  <c r="J31"/>
  <c r="K31" s="1"/>
  <c r="AL248" l="1"/>
  <c r="AB248"/>
  <c r="R249"/>
  <c r="J32"/>
  <c r="K32" s="1"/>
  <c r="AL249" l="1"/>
  <c r="AB249"/>
  <c r="R250"/>
  <c r="J33"/>
  <c r="K33" s="1"/>
  <c r="AL250" l="1"/>
  <c r="AB250"/>
  <c r="R251"/>
  <c r="J34"/>
  <c r="K34" s="1"/>
  <c r="AL251" l="1"/>
  <c r="AB251"/>
  <c r="R252"/>
  <c r="J35"/>
  <c r="K35" s="1"/>
  <c r="AL252" l="1"/>
  <c r="AB252"/>
  <c r="R253"/>
  <c r="J36"/>
  <c r="K36" s="1"/>
  <c r="AL253" l="1"/>
  <c r="AB253"/>
  <c r="R254"/>
  <c r="J37"/>
  <c r="K37" s="1"/>
  <c r="AL254" l="1"/>
  <c r="AB254"/>
  <c r="R255"/>
  <c r="J38"/>
  <c r="K38" s="1"/>
  <c r="AL255" l="1"/>
  <c r="AB255"/>
  <c r="R256"/>
  <c r="J39"/>
  <c r="K39" s="1"/>
  <c r="AL256" l="1"/>
  <c r="AB256"/>
  <c r="R257"/>
  <c r="J40"/>
  <c r="K40" s="1"/>
  <c r="AL257" l="1"/>
  <c r="AB257"/>
  <c r="R258"/>
  <c r="J41"/>
  <c r="K41" s="1"/>
  <c r="AL258" l="1"/>
  <c r="AB258"/>
  <c r="R259"/>
  <c r="J42"/>
  <c r="K42" s="1"/>
  <c r="AL259" l="1"/>
  <c r="AB259"/>
  <c r="R260"/>
  <c r="J43"/>
  <c r="K43" s="1"/>
  <c r="AL260" l="1"/>
  <c r="AB260"/>
  <c r="R261"/>
  <c r="J44"/>
  <c r="K44" s="1"/>
  <c r="AL261" l="1"/>
  <c r="AB261"/>
  <c r="R262"/>
  <c r="J45"/>
  <c r="K45" s="1"/>
  <c r="AL262" l="1"/>
  <c r="AB262"/>
  <c r="R263"/>
  <c r="J46"/>
  <c r="K46" s="1"/>
  <c r="AL263" l="1"/>
  <c r="AB263"/>
  <c r="R264"/>
  <c r="J47"/>
  <c r="K47" s="1"/>
  <c r="AL264" l="1"/>
  <c r="AB264"/>
  <c r="R265"/>
  <c r="J48"/>
  <c r="K48" s="1"/>
  <c r="AL265" l="1"/>
  <c r="AB265"/>
  <c r="R266"/>
  <c r="J49"/>
  <c r="K49" s="1"/>
  <c r="AL266" l="1"/>
  <c r="AB266"/>
  <c r="R267"/>
  <c r="J50"/>
  <c r="K50" s="1"/>
  <c r="AL267" l="1"/>
  <c r="AB267"/>
  <c r="R268"/>
  <c r="J51"/>
  <c r="K51" s="1"/>
  <c r="AL268" l="1"/>
  <c r="AB268"/>
  <c r="R269"/>
  <c r="J52"/>
  <c r="K52" s="1"/>
  <c r="AL269" l="1"/>
  <c r="AB269"/>
  <c r="R270"/>
  <c r="J53"/>
  <c r="K53" s="1"/>
  <c r="AL270" l="1"/>
  <c r="AB270"/>
  <c r="R271"/>
  <c r="J54"/>
  <c r="K54" s="1"/>
  <c r="AL271" l="1"/>
  <c r="AB271"/>
  <c r="R272"/>
  <c r="J55"/>
  <c r="K55" s="1"/>
  <c r="AL272" l="1"/>
  <c r="AB272"/>
  <c r="R273"/>
  <c r="J56"/>
  <c r="K56" s="1"/>
  <c r="AL273" l="1"/>
  <c r="AB273"/>
  <c r="R274"/>
  <c r="J57"/>
  <c r="K57" s="1"/>
  <c r="AL274" l="1"/>
  <c r="AB274"/>
  <c r="R275"/>
  <c r="J58"/>
  <c r="K58" s="1"/>
  <c r="AL275" l="1"/>
  <c r="AB275"/>
  <c r="R276"/>
  <c r="J59"/>
  <c r="K59" s="1"/>
  <c r="AL276" l="1"/>
  <c r="AB276"/>
  <c r="R277"/>
  <c r="J60"/>
  <c r="K60" s="1"/>
  <c r="AL277" l="1"/>
  <c r="AB277"/>
  <c r="R278"/>
  <c r="J61"/>
  <c r="K61" s="1"/>
  <c r="AL278" l="1"/>
  <c r="AB278"/>
  <c r="R279"/>
  <c r="J62"/>
  <c r="K62" s="1"/>
  <c r="AL279" l="1"/>
  <c r="AB279"/>
  <c r="R280"/>
  <c r="J63"/>
  <c r="K63" s="1"/>
  <c r="AL280" l="1"/>
  <c r="AB280"/>
  <c r="R281"/>
  <c r="J64"/>
  <c r="K64" s="1"/>
  <c r="AL281" l="1"/>
  <c r="AB281"/>
  <c r="R282"/>
  <c r="J65"/>
  <c r="K65" s="1"/>
  <c r="AL282" l="1"/>
  <c r="AB282"/>
  <c r="R283"/>
  <c r="J66"/>
  <c r="K66" s="1"/>
  <c r="AL283" l="1"/>
  <c r="AB283"/>
  <c r="R284"/>
  <c r="J67"/>
  <c r="K67" s="1"/>
  <c r="AL284" l="1"/>
  <c r="AB284"/>
  <c r="R285"/>
  <c r="J68"/>
  <c r="K68" s="1"/>
  <c r="AL285" l="1"/>
  <c r="AB285"/>
  <c r="R286"/>
  <c r="J69"/>
  <c r="K69" s="1"/>
  <c r="AL286" l="1"/>
  <c r="AB286"/>
  <c r="R287"/>
  <c r="J70"/>
  <c r="K70" s="1"/>
  <c r="AL287" l="1"/>
  <c r="AB287"/>
  <c r="R288"/>
  <c r="J71"/>
  <c r="K71" s="1"/>
  <c r="AL288" l="1"/>
  <c r="AB288"/>
  <c r="R289"/>
  <c r="J72"/>
  <c r="K72" s="1"/>
  <c r="AL289" l="1"/>
  <c r="AB289"/>
  <c r="R290"/>
  <c r="J73"/>
  <c r="K73" s="1"/>
  <c r="AL290" l="1"/>
  <c r="AB290"/>
  <c r="R291"/>
  <c r="J74"/>
  <c r="K74" s="1"/>
  <c r="AL291" l="1"/>
  <c r="AB291"/>
  <c r="R292"/>
  <c r="J75"/>
  <c r="K75" s="1"/>
  <c r="AL292" l="1"/>
  <c r="AB292"/>
  <c r="R293"/>
  <c r="J76"/>
  <c r="K76" s="1"/>
  <c r="AL293" l="1"/>
  <c r="AB293"/>
  <c r="R294"/>
  <c r="J77"/>
  <c r="K77" s="1"/>
  <c r="AL294" l="1"/>
  <c r="AB294"/>
  <c r="R295"/>
  <c r="J78"/>
  <c r="K78" s="1"/>
  <c r="AL295" l="1"/>
  <c r="AB295"/>
  <c r="R296"/>
  <c r="J79"/>
  <c r="K79" s="1"/>
  <c r="AL296" l="1"/>
  <c r="AB296"/>
  <c r="R297"/>
  <c r="J80"/>
  <c r="K80" s="1"/>
  <c r="AL297" l="1"/>
  <c r="AB297"/>
  <c r="R298"/>
  <c r="J81"/>
  <c r="K81" s="1"/>
  <c r="AL298" l="1"/>
  <c r="AB298"/>
  <c r="R299"/>
  <c r="J82"/>
  <c r="K82" s="1"/>
  <c r="AL299" l="1"/>
  <c r="AB299"/>
  <c r="R300"/>
  <c r="J83"/>
  <c r="K83" s="1"/>
  <c r="AL300" l="1"/>
  <c r="AB300"/>
  <c r="R301"/>
  <c r="J84"/>
  <c r="K84" s="1"/>
  <c r="AL301" l="1"/>
  <c r="AB301"/>
  <c r="R302"/>
  <c r="J85"/>
  <c r="K85" s="1"/>
  <c r="AL302" l="1"/>
  <c r="AB302"/>
  <c r="R303"/>
  <c r="J86"/>
  <c r="K86" s="1"/>
  <c r="AL303" l="1"/>
  <c r="AB303"/>
  <c r="R304"/>
  <c r="J87"/>
  <c r="K87" s="1"/>
  <c r="AL304" l="1"/>
  <c r="AB304"/>
  <c r="R305"/>
  <c r="J88"/>
  <c r="K88" s="1"/>
  <c r="AL305" l="1"/>
  <c r="AB305"/>
  <c r="R306"/>
  <c r="J89"/>
  <c r="K89" s="1"/>
  <c r="AL306" l="1"/>
  <c r="AB306"/>
  <c r="R307"/>
  <c r="J90"/>
  <c r="K90" s="1"/>
  <c r="AL307" l="1"/>
  <c r="AB307"/>
  <c r="R308"/>
  <c r="J91"/>
  <c r="K91" s="1"/>
  <c r="AL308" l="1"/>
  <c r="AB308"/>
  <c r="R309"/>
  <c r="J92"/>
  <c r="K92" s="1"/>
  <c r="AL309" l="1"/>
  <c r="AB309"/>
  <c r="R310"/>
  <c r="J93"/>
  <c r="K93" s="1"/>
  <c r="AL310" l="1"/>
  <c r="AB310"/>
  <c r="R311"/>
  <c r="J94"/>
  <c r="K94" s="1"/>
  <c r="AL311" l="1"/>
  <c r="AB311"/>
  <c r="R312"/>
  <c r="J95"/>
  <c r="K95" s="1"/>
  <c r="K5" s="1"/>
  <c r="B14" s="1"/>
  <c r="B17" s="1"/>
  <c r="P3" s="1"/>
  <c r="O12" s="1"/>
  <c r="P12" s="1"/>
  <c r="O13" s="1"/>
  <c r="P13" s="1"/>
  <c r="O14" s="1"/>
  <c r="P14" s="1"/>
  <c r="O15" s="1"/>
  <c r="P15" s="1"/>
  <c r="O16" s="1"/>
  <c r="P16" s="1"/>
  <c r="O17" s="1"/>
  <c r="P17" s="1"/>
  <c r="O18" s="1"/>
  <c r="P18" s="1"/>
  <c r="O19" s="1"/>
  <c r="P19" s="1"/>
  <c r="O20" s="1"/>
  <c r="P20" s="1"/>
  <c r="O21" s="1"/>
  <c r="P21" s="1"/>
  <c r="O22" s="1"/>
  <c r="P22" s="1"/>
  <c r="O23" s="1"/>
  <c r="P23" s="1"/>
  <c r="O24" s="1"/>
  <c r="P24" s="1"/>
  <c r="O25" s="1"/>
  <c r="P25" s="1"/>
  <c r="O26" s="1"/>
  <c r="P26" s="1"/>
  <c r="O27" s="1"/>
  <c r="P27" s="1"/>
  <c r="O28" s="1"/>
  <c r="P28" s="1"/>
  <c r="O29" s="1"/>
  <c r="P29" s="1"/>
  <c r="O30" s="1"/>
  <c r="P30" s="1"/>
  <c r="O31" s="1"/>
  <c r="P31" s="1"/>
  <c r="O32" s="1"/>
  <c r="P32" s="1"/>
  <c r="O33" s="1"/>
  <c r="P33" s="1"/>
  <c r="O34" s="1"/>
  <c r="P34" s="1"/>
  <c r="O35" s="1"/>
  <c r="P35" s="1"/>
  <c r="O36" s="1"/>
  <c r="P36" s="1"/>
  <c r="O37" s="1"/>
  <c r="P37" s="1"/>
  <c r="O38" s="1"/>
  <c r="P38" s="1"/>
  <c r="O39" s="1"/>
  <c r="P39" s="1"/>
  <c r="O40" s="1"/>
  <c r="P40" s="1"/>
  <c r="O41" s="1"/>
  <c r="P41" s="1"/>
  <c r="O42" s="1"/>
  <c r="P42" s="1"/>
  <c r="O43" s="1"/>
  <c r="P43" s="1"/>
  <c r="O44" s="1"/>
  <c r="P44" s="1"/>
  <c r="O45" s="1"/>
  <c r="P45" s="1"/>
  <c r="O46" s="1"/>
  <c r="P46" s="1"/>
  <c r="O47" s="1"/>
  <c r="P47" s="1"/>
  <c r="O48" s="1"/>
  <c r="P48" s="1"/>
  <c r="O49" s="1"/>
  <c r="P49" s="1"/>
  <c r="O50" s="1"/>
  <c r="P50" s="1"/>
  <c r="O51" s="1"/>
  <c r="P51" s="1"/>
  <c r="O52" s="1"/>
  <c r="P52" s="1"/>
  <c r="O53" s="1"/>
  <c r="P53" s="1"/>
  <c r="O54" s="1"/>
  <c r="P54" s="1"/>
  <c r="O55" s="1"/>
  <c r="P55" s="1"/>
  <c r="O56" s="1"/>
  <c r="P56" s="1"/>
  <c r="O57" s="1"/>
  <c r="P57" s="1"/>
  <c r="O58" s="1"/>
  <c r="P58" s="1"/>
  <c r="O59" s="1"/>
  <c r="P59" s="1"/>
  <c r="O60" s="1"/>
  <c r="P60" s="1"/>
  <c r="O61" s="1"/>
  <c r="P61" s="1"/>
  <c r="O62" s="1"/>
  <c r="P62" s="1"/>
  <c r="O63" s="1"/>
  <c r="P63" s="1"/>
  <c r="O64" s="1"/>
  <c r="P64" s="1"/>
  <c r="O65" s="1"/>
  <c r="P65" s="1"/>
  <c r="O66" s="1"/>
  <c r="P66" s="1"/>
  <c r="O67" s="1"/>
  <c r="P67" s="1"/>
  <c r="O68" s="1"/>
  <c r="P68" s="1"/>
  <c r="O69" s="1"/>
  <c r="P69" s="1"/>
  <c r="O70" s="1"/>
  <c r="P70" s="1"/>
  <c r="O71" s="1"/>
  <c r="P71" s="1"/>
  <c r="O72" s="1"/>
  <c r="P72" s="1"/>
  <c r="O73" s="1"/>
  <c r="P73" s="1"/>
  <c r="O74" s="1"/>
  <c r="P74" s="1"/>
  <c r="O75" s="1"/>
  <c r="P75" s="1"/>
  <c r="O76" s="1"/>
  <c r="P76" s="1"/>
  <c r="O77" s="1"/>
  <c r="P77" s="1"/>
  <c r="O78" s="1"/>
  <c r="P78" s="1"/>
  <c r="O79" s="1"/>
  <c r="P79" s="1"/>
  <c r="O80" s="1"/>
  <c r="P80" s="1"/>
  <c r="O81" s="1"/>
  <c r="P81" s="1"/>
  <c r="AL312" l="1"/>
  <c r="AB312"/>
  <c r="R313"/>
  <c r="O82"/>
  <c r="P82" s="1"/>
  <c r="AL313" l="1"/>
  <c r="AB313"/>
  <c r="R314"/>
  <c r="O83"/>
  <c r="P83" s="1"/>
  <c r="AL314" l="1"/>
  <c r="AB314"/>
  <c r="R315"/>
  <c r="O84"/>
  <c r="P84" s="1"/>
  <c r="AL315" l="1"/>
  <c r="AB315"/>
  <c r="R316"/>
  <c r="O85"/>
  <c r="P85" s="1"/>
  <c r="AL316" l="1"/>
  <c r="AB316"/>
  <c r="R317"/>
  <c r="O86"/>
  <c r="P86" s="1"/>
  <c r="AL317" l="1"/>
  <c r="AB317"/>
  <c r="R318"/>
  <c r="O87"/>
  <c r="P87" s="1"/>
  <c r="AL318" l="1"/>
  <c r="AB318"/>
  <c r="R319"/>
  <c r="O88"/>
  <c r="P88" s="1"/>
  <c r="AL319" l="1"/>
  <c r="AB319"/>
  <c r="R320"/>
  <c r="O89"/>
  <c r="P89" s="1"/>
  <c r="AL320" l="1"/>
  <c r="AB320"/>
  <c r="R321"/>
  <c r="O90"/>
  <c r="P90" s="1"/>
  <c r="AL321" l="1"/>
  <c r="AB321"/>
  <c r="R322"/>
  <c r="O91"/>
  <c r="P91" s="1"/>
  <c r="AL322" l="1"/>
  <c r="AB322"/>
  <c r="R323"/>
  <c r="O92"/>
  <c r="P92" s="1"/>
  <c r="AL323" l="1"/>
  <c r="AB323"/>
  <c r="R324"/>
  <c r="O93"/>
  <c r="P93" s="1"/>
  <c r="AL324" l="1"/>
  <c r="AB324"/>
  <c r="R325"/>
  <c r="O94"/>
  <c r="P94" s="1"/>
  <c r="AL325" l="1"/>
  <c r="AB325"/>
  <c r="R326"/>
  <c r="O95"/>
  <c r="P95" s="1"/>
  <c r="AL326" l="1"/>
  <c r="AB326"/>
  <c r="R327"/>
  <c r="O96"/>
  <c r="P96" s="1"/>
  <c r="AL327" l="1"/>
  <c r="AB327"/>
  <c r="R328"/>
  <c r="O97"/>
  <c r="P97" s="1"/>
  <c r="AL328" l="1"/>
  <c r="AB328"/>
  <c r="R329"/>
  <c r="O98"/>
  <c r="P98" s="1"/>
  <c r="AL329" l="1"/>
  <c r="AB329"/>
  <c r="R330"/>
  <c r="O99"/>
  <c r="P99" s="1"/>
  <c r="AL330" l="1"/>
  <c r="AB330"/>
  <c r="R331"/>
  <c r="O100"/>
  <c r="P100" s="1"/>
  <c r="AL331" l="1"/>
  <c r="AB331"/>
  <c r="R332"/>
  <c r="O101"/>
  <c r="P101" s="1"/>
  <c r="AL332" l="1"/>
  <c r="AB332"/>
  <c r="R333"/>
  <c r="O102"/>
  <c r="P102" s="1"/>
  <c r="AL333" l="1"/>
  <c r="AB333"/>
  <c r="R334"/>
  <c r="O103"/>
  <c r="P103" s="1"/>
  <c r="AL334" l="1"/>
  <c r="AB334"/>
  <c r="R335"/>
  <c r="O104"/>
  <c r="P104" s="1"/>
  <c r="AL335" l="1"/>
  <c r="AB335"/>
  <c r="R336"/>
  <c r="O105"/>
  <c r="P105" s="1"/>
  <c r="AL336" l="1"/>
  <c r="AB336"/>
  <c r="R337"/>
  <c r="O106"/>
  <c r="P106" s="1"/>
  <c r="AL337" l="1"/>
  <c r="AB337"/>
  <c r="R338"/>
  <c r="O107"/>
  <c r="P107" s="1"/>
  <c r="AL338" l="1"/>
  <c r="AB338"/>
  <c r="R339"/>
  <c r="O108"/>
  <c r="P108" s="1"/>
  <c r="AL339" l="1"/>
  <c r="AB339"/>
  <c r="R340"/>
  <c r="O109"/>
  <c r="P109" s="1"/>
  <c r="AL340" l="1"/>
  <c r="AB340"/>
  <c r="R341"/>
  <c r="O110"/>
  <c r="P110" s="1"/>
  <c r="AL341" l="1"/>
  <c r="AB341"/>
  <c r="R342"/>
  <c r="O111"/>
  <c r="P111" s="1"/>
  <c r="AL342" l="1"/>
  <c r="AB342"/>
  <c r="R343"/>
  <c r="O112"/>
  <c r="P112" s="1"/>
  <c r="AL343" l="1"/>
  <c r="AB343"/>
  <c r="R344"/>
  <c r="O113"/>
  <c r="P113" s="1"/>
  <c r="AL344" l="1"/>
  <c r="AB344"/>
  <c r="R345"/>
  <c r="O114"/>
  <c r="P114" s="1"/>
  <c r="AL345" l="1"/>
  <c r="AB345"/>
  <c r="R346"/>
  <c r="O115"/>
  <c r="P115" s="1"/>
  <c r="AL346" l="1"/>
  <c r="AB346"/>
  <c r="R347"/>
  <c r="O116"/>
  <c r="P116" s="1"/>
  <c r="AL347" l="1"/>
  <c r="AB347"/>
  <c r="R348"/>
  <c r="O117"/>
  <c r="P117" s="1"/>
  <c r="AL348" l="1"/>
  <c r="AB348"/>
  <c r="R349"/>
  <c r="O118"/>
  <c r="P118" s="1"/>
  <c r="AL349" l="1"/>
  <c r="AB349"/>
  <c r="R350"/>
  <c r="O119"/>
  <c r="P119" s="1"/>
  <c r="AL350" l="1"/>
  <c r="AB350"/>
  <c r="R351"/>
  <c r="O120"/>
  <c r="P120" s="1"/>
  <c r="AL351" l="1"/>
  <c r="AB351"/>
  <c r="R352"/>
  <c r="O121"/>
  <c r="P121" s="1"/>
  <c r="AL352" l="1"/>
  <c r="AB352"/>
  <c r="R353"/>
  <c r="O122"/>
  <c r="P122" s="1"/>
  <c r="AL353" l="1"/>
  <c r="AB353"/>
  <c r="R354"/>
  <c r="O123"/>
  <c r="P123" s="1"/>
  <c r="AL354" l="1"/>
  <c r="AB354"/>
  <c r="R355"/>
  <c r="O124"/>
  <c r="P124" s="1"/>
  <c r="AL355" l="1"/>
  <c r="AB355"/>
  <c r="R356"/>
  <c r="O125"/>
  <c r="P125" s="1"/>
  <c r="AL356" l="1"/>
  <c r="AB356"/>
  <c r="R357"/>
  <c r="O126"/>
  <c r="P126" s="1"/>
  <c r="AL357" l="1"/>
  <c r="AB357"/>
  <c r="R358"/>
  <c r="O127"/>
  <c r="P127" s="1"/>
  <c r="AL358" l="1"/>
  <c r="AB358"/>
  <c r="R359"/>
  <c r="O128"/>
  <c r="P128" s="1"/>
  <c r="AL359" l="1"/>
  <c r="AB359"/>
  <c r="R360"/>
  <c r="O129"/>
  <c r="P129" s="1"/>
  <c r="AL360" l="1"/>
  <c r="AB360"/>
  <c r="R361"/>
  <c r="O130"/>
  <c r="P130" s="1"/>
  <c r="AL361" l="1"/>
  <c r="AB361"/>
  <c r="R362"/>
  <c r="O131"/>
  <c r="P131" s="1"/>
  <c r="AL362" l="1"/>
  <c r="AB362"/>
  <c r="R363"/>
  <c r="O132"/>
  <c r="P132" s="1"/>
  <c r="AL363" l="1"/>
  <c r="AB363"/>
  <c r="R364"/>
  <c r="O133"/>
  <c r="P133" s="1"/>
  <c r="AL364" l="1"/>
  <c r="AB364"/>
  <c r="R365"/>
  <c r="O134"/>
  <c r="P134" s="1"/>
  <c r="AL365" l="1"/>
  <c r="AB365"/>
  <c r="R366"/>
  <c r="O135"/>
  <c r="P135" s="1"/>
  <c r="AL366" l="1"/>
  <c r="AB366"/>
  <c r="R367"/>
  <c r="O136"/>
  <c r="P136" s="1"/>
  <c r="AL367" l="1"/>
  <c r="AB367"/>
  <c r="R368"/>
  <c r="O137"/>
  <c r="P137" s="1"/>
  <c r="AL368" l="1"/>
  <c r="AB368"/>
  <c r="R369"/>
  <c r="O138"/>
  <c r="P138" s="1"/>
  <c r="AL369" l="1"/>
  <c r="AB369"/>
  <c r="R370"/>
  <c r="O139"/>
  <c r="P139" s="1"/>
  <c r="AL370" l="1"/>
  <c r="AB370"/>
  <c r="R371"/>
  <c r="O140"/>
  <c r="P140" s="1"/>
  <c r="AL371" l="1"/>
  <c r="AB371"/>
  <c r="R372"/>
  <c r="O141"/>
  <c r="P141" s="1"/>
  <c r="AL372" l="1"/>
  <c r="AB372"/>
  <c r="R373"/>
  <c r="O142"/>
  <c r="P142" s="1"/>
  <c r="AL373" l="1"/>
  <c r="AB373"/>
  <c r="R374"/>
  <c r="O143"/>
  <c r="P143" s="1"/>
  <c r="AL374" l="1"/>
  <c r="AB374"/>
  <c r="R375"/>
  <c r="O144"/>
  <c r="P144" s="1"/>
  <c r="AL375" l="1"/>
  <c r="AB375"/>
  <c r="R376"/>
  <c r="O145"/>
  <c r="P145" s="1"/>
  <c r="AL376" l="1"/>
  <c r="AB376"/>
  <c r="R377"/>
  <c r="O146"/>
  <c r="P146" s="1"/>
  <c r="AL377" l="1"/>
  <c r="AB377"/>
  <c r="R378"/>
  <c r="O147"/>
  <c r="P147" s="1"/>
  <c r="AL378" l="1"/>
  <c r="AB378"/>
  <c r="R379"/>
  <c r="O148"/>
  <c r="P148" s="1"/>
  <c r="AL379" l="1"/>
  <c r="AB379"/>
  <c r="R380"/>
  <c r="O149"/>
  <c r="P149" s="1"/>
  <c r="AL380" l="1"/>
  <c r="AB380"/>
  <c r="R381"/>
  <c r="O150"/>
  <c r="P150" s="1"/>
  <c r="AL381" l="1"/>
  <c r="AB381"/>
  <c r="R382"/>
  <c r="O151"/>
  <c r="P151" s="1"/>
  <c r="AL382" l="1"/>
  <c r="AB382"/>
  <c r="R383"/>
  <c r="O152"/>
  <c r="P152" s="1"/>
  <c r="AL383" l="1"/>
  <c r="AB383"/>
  <c r="R384"/>
  <c r="O153"/>
  <c r="P153" s="1"/>
  <c r="AL384" l="1"/>
  <c r="AB384"/>
  <c r="R385"/>
  <c r="O154"/>
  <c r="P154" s="1"/>
  <c r="AL385" l="1"/>
  <c r="AB385"/>
  <c r="R386"/>
  <c r="O155"/>
  <c r="P155" s="1"/>
  <c r="AL386" l="1"/>
  <c r="AB386"/>
  <c r="R387"/>
  <c r="O156"/>
  <c r="P156" s="1"/>
  <c r="AL387" l="1"/>
  <c r="AB387"/>
  <c r="R388"/>
  <c r="O157"/>
  <c r="P157" s="1"/>
  <c r="AL388" l="1"/>
  <c r="AB388"/>
  <c r="R389"/>
  <c r="O158"/>
  <c r="P158" s="1"/>
  <c r="AL389" l="1"/>
  <c r="AB389"/>
  <c r="R390"/>
  <c r="O159"/>
  <c r="P159" s="1"/>
  <c r="AL390" l="1"/>
  <c r="AB390"/>
  <c r="R391"/>
  <c r="O160"/>
  <c r="P160" s="1"/>
  <c r="AL391" l="1"/>
  <c r="AB391"/>
  <c r="R392"/>
  <c r="O161"/>
  <c r="P161" s="1"/>
  <c r="AL392" l="1"/>
  <c r="AB392"/>
  <c r="R393"/>
  <c r="O162"/>
  <c r="P162" s="1"/>
  <c r="AL393" l="1"/>
  <c r="AB393"/>
  <c r="R394"/>
  <c r="O163"/>
  <c r="P163" s="1"/>
  <c r="AL394" l="1"/>
  <c r="AB394"/>
  <c r="R395"/>
  <c r="O164"/>
  <c r="P164" s="1"/>
  <c r="AL395" l="1"/>
  <c r="AB395"/>
  <c r="O165"/>
  <c r="P165" s="1"/>
  <c r="AL396" l="1"/>
  <c r="AB396"/>
  <c r="O166"/>
  <c r="P166" s="1"/>
  <c r="AL397" l="1"/>
  <c r="AB397"/>
  <c r="O167"/>
  <c r="P167" s="1"/>
  <c r="AL398" l="1"/>
  <c r="AB398"/>
  <c r="O168"/>
  <c r="P168" s="1"/>
  <c r="AL399" l="1"/>
  <c r="AB399"/>
  <c r="O169"/>
  <c r="P169" s="1"/>
  <c r="AL400" l="1"/>
  <c r="AB400"/>
  <c r="O170"/>
  <c r="P170" s="1"/>
  <c r="AL401" l="1"/>
  <c r="AB401"/>
  <c r="O171"/>
  <c r="P171" s="1"/>
  <c r="AL402" l="1"/>
  <c r="AB402"/>
  <c r="O172"/>
  <c r="P172" s="1"/>
  <c r="AL403" l="1"/>
  <c r="AB403"/>
  <c r="O173"/>
  <c r="P173" s="1"/>
  <c r="AL404" l="1"/>
  <c r="AB404"/>
  <c r="O174"/>
  <c r="P174" s="1"/>
  <c r="AL405" l="1"/>
  <c r="AB405"/>
  <c r="O175"/>
  <c r="P175" s="1"/>
  <c r="AL406" l="1"/>
  <c r="AB406"/>
  <c r="O176"/>
  <c r="P176" s="1"/>
  <c r="AL407" l="1"/>
  <c r="AB407"/>
  <c r="O177"/>
  <c r="P177" s="1"/>
  <c r="AL408" l="1"/>
  <c r="AB408"/>
  <c r="O178"/>
  <c r="P178" s="1"/>
  <c r="AL409" l="1"/>
  <c r="AB409"/>
  <c r="O179"/>
  <c r="P179" s="1"/>
  <c r="AL410" l="1"/>
  <c r="AB410"/>
  <c r="O180"/>
  <c r="P180" s="1"/>
  <c r="AL411" l="1"/>
  <c r="AB411"/>
  <c r="O181"/>
  <c r="P181" s="1"/>
  <c r="AL412" l="1"/>
  <c r="AB412"/>
  <c r="O182"/>
  <c r="P182" s="1"/>
  <c r="AL413" l="1"/>
  <c r="AB413"/>
  <c r="O183"/>
  <c r="P183" s="1"/>
  <c r="AL414" l="1"/>
  <c r="AB414"/>
  <c r="O184"/>
  <c r="P184" s="1"/>
  <c r="AL415" l="1"/>
  <c r="AB415"/>
  <c r="O185"/>
  <c r="P185" s="1"/>
  <c r="AL416" l="1"/>
  <c r="AB416"/>
  <c r="O186"/>
  <c r="P186" s="1"/>
  <c r="AL417" l="1"/>
  <c r="AB417"/>
  <c r="O187"/>
  <c r="P187" s="1"/>
  <c r="AL418" l="1"/>
  <c r="AB418"/>
  <c r="O188"/>
  <c r="P188" s="1"/>
  <c r="AL419" l="1"/>
  <c r="AB419"/>
  <c r="O189"/>
  <c r="P189" s="1"/>
  <c r="AL420" l="1"/>
  <c r="AB420"/>
  <c r="O190"/>
  <c r="P190" s="1"/>
  <c r="AL421" l="1"/>
  <c r="AB421"/>
  <c r="O191"/>
  <c r="P191" s="1"/>
  <c r="AL422" l="1"/>
  <c r="AB422"/>
  <c r="O192"/>
  <c r="P192" s="1"/>
  <c r="AL423" l="1"/>
  <c r="AB423"/>
  <c r="O193"/>
  <c r="P193" s="1"/>
  <c r="AL424" l="1"/>
  <c r="AB424"/>
  <c r="O194"/>
  <c r="P194" s="1"/>
  <c r="AL425" l="1"/>
  <c r="AB425"/>
  <c r="O195"/>
  <c r="P195" s="1"/>
  <c r="AL426" l="1"/>
  <c r="AB426"/>
  <c r="O196"/>
  <c r="P196" s="1"/>
  <c r="AL427" l="1"/>
  <c r="AB427"/>
  <c r="O197"/>
  <c r="P197" s="1"/>
  <c r="AL428" l="1"/>
  <c r="AB428"/>
  <c r="O198"/>
  <c r="P198" s="1"/>
  <c r="AL429" l="1"/>
  <c r="AB429"/>
  <c r="O199"/>
  <c r="P199" s="1"/>
  <c r="AL430" l="1"/>
  <c r="AB430"/>
  <c r="O200"/>
  <c r="P200" s="1"/>
  <c r="AL431" l="1"/>
  <c r="AB431"/>
  <c r="O201"/>
  <c r="P201" s="1"/>
  <c r="AL432" l="1"/>
  <c r="AB432"/>
  <c r="O202"/>
  <c r="P202" s="1"/>
  <c r="AL433" l="1"/>
  <c r="AB433"/>
  <c r="O203"/>
  <c r="P203" s="1"/>
  <c r="AL434" l="1"/>
  <c r="AB434"/>
  <c r="O204"/>
  <c r="P204" s="1"/>
  <c r="AL435" l="1"/>
  <c r="AB435"/>
  <c r="O205"/>
  <c r="P205" s="1"/>
  <c r="AL436" l="1"/>
  <c r="AB436"/>
  <c r="O206"/>
  <c r="P206" s="1"/>
  <c r="AL437" l="1"/>
  <c r="AB437"/>
  <c r="O207"/>
  <c r="P207" s="1"/>
  <c r="AL438" l="1"/>
  <c r="AB438"/>
  <c r="O208"/>
  <c r="P208" s="1"/>
  <c r="AL439" l="1"/>
  <c r="AB439"/>
  <c r="O209"/>
  <c r="P209" s="1"/>
  <c r="AL440" l="1"/>
  <c r="AB440"/>
  <c r="O210"/>
  <c r="P210" s="1"/>
  <c r="AL441" l="1"/>
  <c r="AB441"/>
  <c r="O211"/>
  <c r="P211" s="1"/>
  <c r="AL442" l="1"/>
  <c r="AB442"/>
  <c r="O212"/>
  <c r="P212" s="1"/>
  <c r="AL443" l="1"/>
  <c r="AB443"/>
  <c r="O213"/>
  <c r="P213" s="1"/>
  <c r="AL444" l="1"/>
  <c r="AB444"/>
  <c r="O214"/>
  <c r="P214" s="1"/>
  <c r="AL445" l="1"/>
  <c r="AB445"/>
  <c r="O215"/>
  <c r="P215" s="1"/>
  <c r="AL446" l="1"/>
  <c r="AB446"/>
  <c r="O216"/>
  <c r="P216" s="1"/>
  <c r="AL447" l="1"/>
  <c r="AB447"/>
  <c r="O217"/>
  <c r="P217" s="1"/>
  <c r="AL448" l="1"/>
  <c r="AB448"/>
  <c r="O218"/>
  <c r="P218" s="1"/>
  <c r="AL449" l="1"/>
  <c r="AB449"/>
  <c r="O219"/>
  <c r="P219" s="1"/>
  <c r="AL450" l="1"/>
  <c r="AB450"/>
  <c r="O220"/>
  <c r="P220" s="1"/>
  <c r="AL451" l="1"/>
  <c r="AB451"/>
  <c r="O221"/>
  <c r="P221" s="1"/>
  <c r="AL452" l="1"/>
  <c r="AB452"/>
  <c r="O222"/>
  <c r="P222" s="1"/>
  <c r="AL453" l="1"/>
  <c r="AB453"/>
  <c r="O223"/>
  <c r="P223" s="1"/>
  <c r="AL454" l="1"/>
  <c r="AB454"/>
  <c r="O224"/>
  <c r="P224" s="1"/>
  <c r="AL455" l="1"/>
  <c r="AB455"/>
  <c r="O225"/>
  <c r="P225" s="1"/>
  <c r="AL456" l="1"/>
  <c r="O226"/>
  <c r="P226" s="1"/>
  <c r="AL457" l="1"/>
  <c r="O227"/>
  <c r="P227" s="1"/>
  <c r="AL458" l="1"/>
  <c r="O228"/>
  <c r="P228" s="1"/>
  <c r="AL459" l="1"/>
  <c r="O229"/>
  <c r="P229" s="1"/>
  <c r="AL460" l="1"/>
  <c r="O230"/>
  <c r="P230" s="1"/>
  <c r="AL461" l="1"/>
  <c r="O231"/>
  <c r="P231" s="1"/>
  <c r="AL462" l="1"/>
  <c r="O232"/>
  <c r="P232" s="1"/>
  <c r="AL463" l="1"/>
  <c r="O233"/>
  <c r="P233" s="1"/>
  <c r="AL464" l="1"/>
  <c r="O234"/>
  <c r="P234" s="1"/>
  <c r="AL465" l="1"/>
  <c r="O235"/>
  <c r="P235" s="1"/>
  <c r="AL466" l="1"/>
  <c r="O236"/>
  <c r="P236" s="1"/>
  <c r="AL467" l="1"/>
  <c r="O237"/>
  <c r="P237" s="1"/>
  <c r="AL468" l="1"/>
  <c r="O238"/>
  <c r="P238" s="1"/>
  <c r="AL469" l="1"/>
  <c r="O239"/>
  <c r="P239" s="1"/>
  <c r="AL470" l="1"/>
  <c r="O240"/>
  <c r="P240" s="1"/>
  <c r="AL471" l="1"/>
  <c r="O241"/>
  <c r="P241" s="1"/>
  <c r="AL472" l="1"/>
  <c r="O242"/>
  <c r="P242" s="1"/>
  <c r="AL473" l="1"/>
  <c r="O243"/>
  <c r="P243" s="1"/>
  <c r="AL474" l="1"/>
  <c r="O244"/>
  <c r="P244" s="1"/>
  <c r="AL475" l="1"/>
  <c r="O245"/>
  <c r="P245" s="1"/>
  <c r="AL476" l="1"/>
  <c r="O246"/>
  <c r="P246" s="1"/>
  <c r="AL477" l="1"/>
  <c r="O247"/>
  <c r="P247" s="1"/>
  <c r="AL478" l="1"/>
  <c r="O248"/>
  <c r="P248" s="1"/>
  <c r="AL479" l="1"/>
  <c r="O249"/>
  <c r="P249" s="1"/>
  <c r="AL480" l="1"/>
  <c r="O250"/>
  <c r="P250" s="1"/>
  <c r="AL481" l="1"/>
  <c r="O251"/>
  <c r="P251" s="1"/>
  <c r="AL482" l="1"/>
  <c r="O252"/>
  <c r="P252" s="1"/>
  <c r="AL483" l="1"/>
  <c r="O253"/>
  <c r="P253" s="1"/>
  <c r="AL484" l="1"/>
  <c r="O254"/>
  <c r="P254" s="1"/>
  <c r="AL485" l="1"/>
  <c r="O255"/>
  <c r="P255" s="1"/>
  <c r="AL486" l="1"/>
  <c r="O256"/>
  <c r="P256" s="1"/>
  <c r="AL487" l="1"/>
  <c r="O257"/>
  <c r="P257" s="1"/>
  <c r="AL488" l="1"/>
  <c r="O258"/>
  <c r="P258" s="1"/>
  <c r="AL489" l="1"/>
  <c r="O259"/>
  <c r="P259" s="1"/>
  <c r="AL490" l="1"/>
  <c r="O260"/>
  <c r="P260" s="1"/>
  <c r="AL491" l="1"/>
  <c r="O261"/>
  <c r="P261" s="1"/>
  <c r="AL492" l="1"/>
  <c r="O262"/>
  <c r="P262" s="1"/>
  <c r="AL493" l="1"/>
  <c r="O263"/>
  <c r="P263" s="1"/>
  <c r="AL494" l="1"/>
  <c r="O264"/>
  <c r="P264" s="1"/>
  <c r="AL495" l="1"/>
  <c r="O265"/>
  <c r="P265" s="1"/>
  <c r="AL496" l="1"/>
  <c r="O266"/>
  <c r="P266" s="1"/>
  <c r="AL497" l="1"/>
  <c r="O267"/>
  <c r="P267" s="1"/>
  <c r="AL498" l="1"/>
  <c r="O268"/>
  <c r="P268" s="1"/>
  <c r="AL499" l="1"/>
  <c r="O269"/>
  <c r="P269" s="1"/>
  <c r="AL500" l="1"/>
  <c r="O270"/>
  <c r="P270" s="1"/>
  <c r="AL501" l="1"/>
  <c r="O271"/>
  <c r="P271" s="1"/>
  <c r="AL502" l="1"/>
  <c r="O272"/>
  <c r="P272" s="1"/>
  <c r="AL503" l="1"/>
  <c r="O273"/>
  <c r="P273" s="1"/>
  <c r="AL504" l="1"/>
  <c r="O274"/>
  <c r="P274" s="1"/>
  <c r="AL505" l="1"/>
  <c r="O275"/>
  <c r="P275" s="1"/>
  <c r="AL506" l="1"/>
  <c r="O276"/>
  <c r="P276" s="1"/>
  <c r="AL507" l="1"/>
  <c r="O277"/>
  <c r="P277" s="1"/>
  <c r="AL508" l="1"/>
  <c r="O278"/>
  <c r="P278" s="1"/>
  <c r="AL509" l="1"/>
  <c r="O279"/>
  <c r="P279" s="1"/>
  <c r="AL510" l="1"/>
  <c r="O280"/>
  <c r="P280" s="1"/>
  <c r="AL511" l="1"/>
  <c r="O281"/>
  <c r="P281" s="1"/>
  <c r="AL512" l="1"/>
  <c r="O282"/>
  <c r="P282" s="1"/>
  <c r="AL513" l="1"/>
  <c r="O283"/>
  <c r="P283" s="1"/>
  <c r="AL514" l="1"/>
  <c r="O284"/>
  <c r="P284" s="1"/>
  <c r="AL515" l="1"/>
  <c r="O285"/>
  <c r="P285" s="1"/>
  <c r="AL516" l="1"/>
  <c r="O286"/>
  <c r="P286" s="1"/>
  <c r="AL517" l="1"/>
  <c r="O287"/>
  <c r="P287" s="1"/>
  <c r="AL518" l="1"/>
  <c r="O288"/>
  <c r="P288" s="1"/>
  <c r="AL519" l="1"/>
  <c r="O289"/>
  <c r="P289" s="1"/>
  <c r="AL520" l="1"/>
  <c r="O290"/>
  <c r="P290" s="1"/>
  <c r="AL521" l="1"/>
  <c r="O291"/>
  <c r="P291" s="1"/>
  <c r="AL522" l="1"/>
  <c r="O292"/>
  <c r="P292" s="1"/>
  <c r="AL523" l="1"/>
  <c r="O293"/>
  <c r="P293" s="1"/>
  <c r="AL524" l="1"/>
  <c r="O294"/>
  <c r="P294" s="1"/>
  <c r="AL525" l="1"/>
  <c r="O295"/>
  <c r="P295" s="1"/>
  <c r="AL526" l="1"/>
  <c r="O296"/>
  <c r="P296" s="1"/>
  <c r="AL527" l="1"/>
  <c r="O297"/>
  <c r="P297" s="1"/>
  <c r="O298" l="1"/>
  <c r="P298" s="1"/>
  <c r="O299" l="1"/>
  <c r="P299" s="1"/>
  <c r="O300" l="1"/>
  <c r="P300" s="1"/>
  <c r="O301" l="1"/>
  <c r="P301" s="1"/>
  <c r="O302" l="1"/>
  <c r="P302" s="1"/>
  <c r="O303" l="1"/>
  <c r="P303" s="1"/>
  <c r="O304" l="1"/>
  <c r="P304" s="1"/>
  <c r="O305" l="1"/>
  <c r="P305" s="1"/>
  <c r="O306" l="1"/>
  <c r="P306" s="1"/>
  <c r="O307" l="1"/>
  <c r="P307" s="1"/>
  <c r="O308" l="1"/>
  <c r="P308" s="1"/>
  <c r="O309" l="1"/>
  <c r="P309" s="1"/>
  <c r="O310" l="1"/>
  <c r="P310" s="1"/>
  <c r="O311" l="1"/>
  <c r="P311" s="1"/>
  <c r="B56" s="1"/>
  <c r="B57" l="1"/>
  <c r="B58" s="1"/>
  <c r="AO3"/>
  <c r="O312"/>
  <c r="P312" s="1"/>
  <c r="AO7" l="1"/>
  <c r="AM14" s="1"/>
  <c r="AO6"/>
  <c r="AM512"/>
  <c r="AM526"/>
  <c r="O313"/>
  <c r="P313" s="1"/>
  <c r="AM520" l="1"/>
  <c r="AM499"/>
  <c r="AM516"/>
  <c r="AM524"/>
  <c r="AM507"/>
  <c r="AM525"/>
  <c r="AM521"/>
  <c r="AM517"/>
  <c r="AM513"/>
  <c r="AM508"/>
  <c r="AM502"/>
  <c r="AM522"/>
  <c r="AM514"/>
  <c r="AM510"/>
  <c r="AM503"/>
  <c r="AM494"/>
  <c r="AM518"/>
  <c r="AM527"/>
  <c r="AM523"/>
  <c r="AM519"/>
  <c r="AM515"/>
  <c r="AM511"/>
  <c r="AM506"/>
  <c r="AM498"/>
  <c r="AM495"/>
  <c r="AM504"/>
  <c r="AM500"/>
  <c r="AM496"/>
  <c r="AM492"/>
  <c r="AM509"/>
  <c r="AM505"/>
  <c r="AM501"/>
  <c r="AM497"/>
  <c r="AM493"/>
  <c r="AM196"/>
  <c r="AM444"/>
  <c r="AM260"/>
  <c r="AM324"/>
  <c r="AM68"/>
  <c r="AM388"/>
  <c r="AM132"/>
  <c r="AM452"/>
  <c r="AM404"/>
  <c r="AM340"/>
  <c r="AM276"/>
  <c r="AM212"/>
  <c r="AM148"/>
  <c r="AM84"/>
  <c r="AM468"/>
  <c r="AM420"/>
  <c r="AM356"/>
  <c r="AM292"/>
  <c r="AM228"/>
  <c r="AM164"/>
  <c r="AM100"/>
  <c r="AM33"/>
  <c r="AM484"/>
  <c r="AM436"/>
  <c r="AM372"/>
  <c r="AM308"/>
  <c r="AM244"/>
  <c r="AM180"/>
  <c r="AM116"/>
  <c r="AM52"/>
  <c r="AM488"/>
  <c r="AM472"/>
  <c r="AM456"/>
  <c r="AM440"/>
  <c r="AM424"/>
  <c r="AM408"/>
  <c r="AM392"/>
  <c r="AM376"/>
  <c r="AM360"/>
  <c r="AM344"/>
  <c r="AM328"/>
  <c r="AM312"/>
  <c r="AM296"/>
  <c r="AM280"/>
  <c r="AM264"/>
  <c r="AM248"/>
  <c r="AM232"/>
  <c r="AM216"/>
  <c r="AM200"/>
  <c r="AM184"/>
  <c r="AM168"/>
  <c r="AM152"/>
  <c r="AM136"/>
  <c r="AM120"/>
  <c r="AM104"/>
  <c r="AM88"/>
  <c r="AM72"/>
  <c r="AM56"/>
  <c r="AM39"/>
  <c r="AM428"/>
  <c r="AM396"/>
  <c r="AM380"/>
  <c r="AM364"/>
  <c r="AM348"/>
  <c r="AM332"/>
  <c r="AM316"/>
  <c r="AM300"/>
  <c r="AM284"/>
  <c r="AM268"/>
  <c r="AM252"/>
  <c r="AM236"/>
  <c r="AM220"/>
  <c r="AM204"/>
  <c r="AM188"/>
  <c r="AM172"/>
  <c r="AM156"/>
  <c r="AM140"/>
  <c r="AM124"/>
  <c r="AM108"/>
  <c r="AM92"/>
  <c r="AM76"/>
  <c r="AM60"/>
  <c r="AM44"/>
  <c r="AM20"/>
  <c r="AM476"/>
  <c r="AM460"/>
  <c r="AM412"/>
  <c r="AM480"/>
  <c r="AM464"/>
  <c r="AM448"/>
  <c r="AM432"/>
  <c r="AM416"/>
  <c r="AM400"/>
  <c r="AM384"/>
  <c r="AM368"/>
  <c r="AM352"/>
  <c r="AM336"/>
  <c r="AM320"/>
  <c r="AM304"/>
  <c r="AM288"/>
  <c r="AM272"/>
  <c r="AM256"/>
  <c r="AM240"/>
  <c r="AM224"/>
  <c r="AM208"/>
  <c r="AM192"/>
  <c r="AM176"/>
  <c r="AM160"/>
  <c r="AM144"/>
  <c r="AM128"/>
  <c r="AM112"/>
  <c r="AM96"/>
  <c r="AM80"/>
  <c r="AM64"/>
  <c r="AM48"/>
  <c r="AM28"/>
  <c r="AM485"/>
  <c r="AM473"/>
  <c r="AM461"/>
  <c r="AM449"/>
  <c r="AM437"/>
  <c r="AM429"/>
  <c r="AM417"/>
  <c r="AM413"/>
  <c r="AM409"/>
  <c r="AM405"/>
  <c r="AM401"/>
  <c r="AM397"/>
  <c r="AM393"/>
  <c r="AM389"/>
  <c r="AM385"/>
  <c r="AM381"/>
  <c r="AM377"/>
  <c r="AM373"/>
  <c r="AM369"/>
  <c r="AM365"/>
  <c r="AM361"/>
  <c r="AM357"/>
  <c r="AM353"/>
  <c r="AM349"/>
  <c r="AM345"/>
  <c r="AM341"/>
  <c r="AM337"/>
  <c r="AM333"/>
  <c r="AM329"/>
  <c r="AM325"/>
  <c r="AM321"/>
  <c r="AM317"/>
  <c r="AM313"/>
  <c r="AM309"/>
  <c r="AM305"/>
  <c r="AM301"/>
  <c r="AM297"/>
  <c r="AM293"/>
  <c r="AM289"/>
  <c r="AM285"/>
  <c r="AM281"/>
  <c r="AM277"/>
  <c r="AM273"/>
  <c r="AM269"/>
  <c r="AM265"/>
  <c r="AM261"/>
  <c r="AM257"/>
  <c r="AM253"/>
  <c r="AM249"/>
  <c r="AM245"/>
  <c r="AM241"/>
  <c r="AM237"/>
  <c r="AM233"/>
  <c r="AM229"/>
  <c r="AM225"/>
  <c r="AM221"/>
  <c r="AM217"/>
  <c r="AM213"/>
  <c r="AM209"/>
  <c r="AM205"/>
  <c r="AM201"/>
  <c r="AM197"/>
  <c r="AM193"/>
  <c r="AM189"/>
  <c r="AM185"/>
  <c r="AM181"/>
  <c r="AM177"/>
  <c r="AM173"/>
  <c r="AM169"/>
  <c r="AM165"/>
  <c r="AM161"/>
  <c r="AM157"/>
  <c r="AM153"/>
  <c r="AM149"/>
  <c r="AM145"/>
  <c r="AM141"/>
  <c r="AM137"/>
  <c r="AM133"/>
  <c r="AM129"/>
  <c r="AM125"/>
  <c r="AM121"/>
  <c r="AM117"/>
  <c r="AM113"/>
  <c r="AM109"/>
  <c r="AM105"/>
  <c r="AM101"/>
  <c r="AM97"/>
  <c r="AM93"/>
  <c r="AM89"/>
  <c r="AM85"/>
  <c r="AM81"/>
  <c r="AM77"/>
  <c r="AM73"/>
  <c r="AM69"/>
  <c r="AM65"/>
  <c r="AM61"/>
  <c r="AM57"/>
  <c r="AM53"/>
  <c r="AM49"/>
  <c r="AM45"/>
  <c r="AM40"/>
  <c r="AM35"/>
  <c r="AM29"/>
  <c r="AM24"/>
  <c r="AM481"/>
  <c r="AM469"/>
  <c r="AM457"/>
  <c r="AM441"/>
  <c r="AM433"/>
  <c r="AM421"/>
  <c r="AM490"/>
  <c r="AM486"/>
  <c r="AM482"/>
  <c r="AM478"/>
  <c r="AM474"/>
  <c r="AM470"/>
  <c r="AM466"/>
  <c r="AM462"/>
  <c r="AM458"/>
  <c r="AM454"/>
  <c r="AM450"/>
  <c r="AM446"/>
  <c r="AM442"/>
  <c r="AM438"/>
  <c r="AM434"/>
  <c r="AM430"/>
  <c r="AM426"/>
  <c r="AM422"/>
  <c r="AM418"/>
  <c r="AM414"/>
  <c r="AM410"/>
  <c r="AM406"/>
  <c r="AM402"/>
  <c r="AM398"/>
  <c r="AM394"/>
  <c r="AM390"/>
  <c r="AM386"/>
  <c r="AM382"/>
  <c r="AM378"/>
  <c r="AM374"/>
  <c r="AM370"/>
  <c r="AM366"/>
  <c r="AM362"/>
  <c r="AM358"/>
  <c r="AM354"/>
  <c r="AM350"/>
  <c r="AM346"/>
  <c r="AM342"/>
  <c r="AM338"/>
  <c r="AM334"/>
  <c r="AM330"/>
  <c r="AM326"/>
  <c r="AM322"/>
  <c r="AM318"/>
  <c r="AM314"/>
  <c r="AM310"/>
  <c r="AM306"/>
  <c r="AM302"/>
  <c r="AM298"/>
  <c r="AM294"/>
  <c r="AM290"/>
  <c r="AM286"/>
  <c r="AM282"/>
  <c r="AM278"/>
  <c r="AM274"/>
  <c r="AM270"/>
  <c r="AM266"/>
  <c r="AM262"/>
  <c r="AM258"/>
  <c r="AM254"/>
  <c r="AM250"/>
  <c r="AM246"/>
  <c r="AM242"/>
  <c r="AM238"/>
  <c r="AM234"/>
  <c r="AM230"/>
  <c r="AM226"/>
  <c r="AM222"/>
  <c r="AM218"/>
  <c r="AM214"/>
  <c r="AM210"/>
  <c r="AM206"/>
  <c r="AM202"/>
  <c r="AM198"/>
  <c r="AM194"/>
  <c r="AM190"/>
  <c r="AM186"/>
  <c r="AM182"/>
  <c r="AM178"/>
  <c r="AM174"/>
  <c r="AM170"/>
  <c r="AM166"/>
  <c r="AM162"/>
  <c r="AM158"/>
  <c r="AM154"/>
  <c r="AM150"/>
  <c r="AM146"/>
  <c r="AM142"/>
  <c r="AM138"/>
  <c r="AM134"/>
  <c r="AM130"/>
  <c r="AM126"/>
  <c r="AM122"/>
  <c r="AM118"/>
  <c r="AM114"/>
  <c r="AM110"/>
  <c r="AM106"/>
  <c r="AM102"/>
  <c r="AM98"/>
  <c r="AM94"/>
  <c r="AM90"/>
  <c r="AM86"/>
  <c r="AM82"/>
  <c r="AM78"/>
  <c r="AM74"/>
  <c r="AM70"/>
  <c r="AM66"/>
  <c r="AM62"/>
  <c r="AM58"/>
  <c r="AM54"/>
  <c r="AM50"/>
  <c r="AM46"/>
  <c r="AM41"/>
  <c r="AM36"/>
  <c r="AM31"/>
  <c r="AM25"/>
  <c r="AM16"/>
  <c r="AM489"/>
  <c r="AM477"/>
  <c r="AM465"/>
  <c r="AM453"/>
  <c r="AM445"/>
  <c r="AM425"/>
  <c r="AM491"/>
  <c r="AM487"/>
  <c r="AM483"/>
  <c r="AM479"/>
  <c r="AM475"/>
  <c r="AM471"/>
  <c r="AM467"/>
  <c r="AM463"/>
  <c r="AM459"/>
  <c r="AM455"/>
  <c r="AM451"/>
  <c r="AM447"/>
  <c r="AM443"/>
  <c r="AM439"/>
  <c r="AM435"/>
  <c r="AM431"/>
  <c r="AM427"/>
  <c r="AM423"/>
  <c r="AM419"/>
  <c r="AM415"/>
  <c r="AM411"/>
  <c r="AM407"/>
  <c r="AM403"/>
  <c r="AM399"/>
  <c r="AM395"/>
  <c r="AM391"/>
  <c r="AM387"/>
  <c r="AM383"/>
  <c r="AM379"/>
  <c r="AM375"/>
  <c r="AM371"/>
  <c r="AM367"/>
  <c r="AM363"/>
  <c r="AM359"/>
  <c r="AM355"/>
  <c r="AM351"/>
  <c r="AM347"/>
  <c r="AM343"/>
  <c r="AM339"/>
  <c r="AM335"/>
  <c r="AM331"/>
  <c r="AM327"/>
  <c r="AM323"/>
  <c r="AM319"/>
  <c r="AM315"/>
  <c r="AM311"/>
  <c r="AM307"/>
  <c r="AM303"/>
  <c r="AM299"/>
  <c r="AM295"/>
  <c r="AM291"/>
  <c r="AM287"/>
  <c r="AM283"/>
  <c r="AM279"/>
  <c r="AM275"/>
  <c r="AM271"/>
  <c r="AM267"/>
  <c r="AM263"/>
  <c r="AM259"/>
  <c r="AM255"/>
  <c r="AM251"/>
  <c r="AM247"/>
  <c r="AM243"/>
  <c r="AM239"/>
  <c r="AM235"/>
  <c r="AM231"/>
  <c r="AM227"/>
  <c r="AM223"/>
  <c r="AM219"/>
  <c r="AM215"/>
  <c r="AM211"/>
  <c r="AM207"/>
  <c r="AM203"/>
  <c r="AM199"/>
  <c r="AM195"/>
  <c r="AM191"/>
  <c r="AM187"/>
  <c r="AM183"/>
  <c r="AM179"/>
  <c r="AM175"/>
  <c r="AM171"/>
  <c r="AM167"/>
  <c r="AM163"/>
  <c r="AM159"/>
  <c r="AM155"/>
  <c r="AM151"/>
  <c r="AM147"/>
  <c r="AM143"/>
  <c r="AM139"/>
  <c r="AM135"/>
  <c r="AM131"/>
  <c r="AM127"/>
  <c r="AM123"/>
  <c r="AM119"/>
  <c r="AM115"/>
  <c r="AM111"/>
  <c r="AM107"/>
  <c r="AM103"/>
  <c r="AM99"/>
  <c r="AM95"/>
  <c r="AM91"/>
  <c r="AM87"/>
  <c r="AM83"/>
  <c r="AM79"/>
  <c r="AM75"/>
  <c r="AM71"/>
  <c r="AM67"/>
  <c r="AM63"/>
  <c r="AM59"/>
  <c r="AM55"/>
  <c r="AM51"/>
  <c r="AM47"/>
  <c r="AM43"/>
  <c r="AM37"/>
  <c r="AM32"/>
  <c r="AM27"/>
  <c r="AM19"/>
  <c r="AM23"/>
  <c r="AM15"/>
  <c r="AM21"/>
  <c r="AM17"/>
  <c r="AM13"/>
  <c r="AM42"/>
  <c r="AM38"/>
  <c r="AM34"/>
  <c r="AM30"/>
  <c r="AM26"/>
  <c r="AM22"/>
  <c r="AM18"/>
  <c r="AM12"/>
  <c r="AN12" s="1"/>
  <c r="AO12" s="1"/>
  <c r="O314"/>
  <c r="P314" s="1"/>
  <c r="AN13" l="1"/>
  <c r="AO13" s="1"/>
  <c r="O315"/>
  <c r="P315" s="1"/>
  <c r="AN14" l="1"/>
  <c r="AO14" s="1"/>
  <c r="O316"/>
  <c r="P316" s="1"/>
  <c r="AN15" l="1"/>
  <c r="AO15" s="1"/>
  <c r="AN16" s="1"/>
  <c r="AO16" s="1"/>
  <c r="O317"/>
  <c r="P317" s="1"/>
  <c r="AN17" l="1"/>
  <c r="AO17" s="1"/>
  <c r="O318"/>
  <c r="P318" s="1"/>
  <c r="AN18" l="1"/>
  <c r="AO18" s="1"/>
  <c r="O319"/>
  <c r="P319" s="1"/>
  <c r="AN19" l="1"/>
  <c r="AO19" s="1"/>
  <c r="O320"/>
  <c r="P320" s="1"/>
  <c r="AN20" l="1"/>
  <c r="AO20" s="1"/>
  <c r="O321"/>
  <c r="P321" s="1"/>
  <c r="AN21" l="1"/>
  <c r="AO21" s="1"/>
  <c r="O322"/>
  <c r="P322" s="1"/>
  <c r="AN22" l="1"/>
  <c r="AO22" s="1"/>
  <c r="O323"/>
  <c r="P323" s="1"/>
  <c r="AN23" l="1"/>
  <c r="AO23" s="1"/>
  <c r="O324"/>
  <c r="P324" s="1"/>
  <c r="AN24" l="1"/>
  <c r="AO24" s="1"/>
  <c r="O325"/>
  <c r="P325" s="1"/>
  <c r="AN25" l="1"/>
  <c r="AO25" s="1"/>
  <c r="O326"/>
  <c r="P326" s="1"/>
  <c r="AN26" l="1"/>
  <c r="AO26" s="1"/>
  <c r="O327"/>
  <c r="P327" s="1"/>
  <c r="AN27" l="1"/>
  <c r="AO27" s="1"/>
  <c r="O328"/>
  <c r="P328" s="1"/>
  <c r="AN28" l="1"/>
  <c r="AO28" s="1"/>
  <c r="O329"/>
  <c r="P329" s="1"/>
  <c r="AN29" l="1"/>
  <c r="AO29" s="1"/>
  <c r="O330"/>
  <c r="P330" s="1"/>
  <c r="AN30" l="1"/>
  <c r="AO30" s="1"/>
  <c r="O331"/>
  <c r="P331" s="1"/>
  <c r="AN31" l="1"/>
  <c r="AO31" s="1"/>
  <c r="O332"/>
  <c r="P332" s="1"/>
  <c r="AN32" l="1"/>
  <c r="AO32" s="1"/>
  <c r="O333"/>
  <c r="P333" s="1"/>
  <c r="AN33" l="1"/>
  <c r="AO33" s="1"/>
  <c r="O334"/>
  <c r="P334" s="1"/>
  <c r="AN34" l="1"/>
  <c r="AO34" s="1"/>
  <c r="O335"/>
  <c r="P335" s="1"/>
  <c r="AN35" l="1"/>
  <c r="AO35" s="1"/>
  <c r="O336"/>
  <c r="P336" s="1"/>
  <c r="AN36" l="1"/>
  <c r="AO36" s="1"/>
  <c r="O337"/>
  <c r="P337" s="1"/>
  <c r="AN37" l="1"/>
  <c r="AO37" s="1"/>
  <c r="O338"/>
  <c r="P338" s="1"/>
  <c r="AN38" l="1"/>
  <c r="AO38" s="1"/>
  <c r="O339"/>
  <c r="P339" s="1"/>
  <c r="AN39" l="1"/>
  <c r="AO39" s="1"/>
  <c r="O340"/>
  <c r="P340" s="1"/>
  <c r="AN40" l="1"/>
  <c r="AO40" s="1"/>
  <c r="O341"/>
  <c r="P341" s="1"/>
  <c r="AN41" l="1"/>
  <c r="AO41" s="1"/>
  <c r="O342"/>
  <c r="P342" s="1"/>
  <c r="AN42" l="1"/>
  <c r="AO42" s="1"/>
  <c r="O343"/>
  <c r="P343" s="1"/>
  <c r="AN43" l="1"/>
  <c r="AO43" s="1"/>
  <c r="O344"/>
  <c r="P344" s="1"/>
  <c r="AN44" l="1"/>
  <c r="AO44" s="1"/>
  <c r="O345"/>
  <c r="P345" s="1"/>
  <c r="AN45" l="1"/>
  <c r="AO45" s="1"/>
  <c r="O346"/>
  <c r="P346" s="1"/>
  <c r="AN46" l="1"/>
  <c r="AO46" s="1"/>
  <c r="O347"/>
  <c r="P347" s="1"/>
  <c r="AN47" l="1"/>
  <c r="AO47" s="1"/>
  <c r="O348"/>
  <c r="P348" s="1"/>
  <c r="AN48" l="1"/>
  <c r="AO48" s="1"/>
  <c r="O349"/>
  <c r="P349" s="1"/>
  <c r="AN49" l="1"/>
  <c r="AO49" s="1"/>
  <c r="O350"/>
  <c r="P350" s="1"/>
  <c r="AN50" l="1"/>
  <c r="AO50" s="1"/>
  <c r="O351"/>
  <c r="P351" s="1"/>
  <c r="AN51" l="1"/>
  <c r="AO51" s="1"/>
  <c r="O352"/>
  <c r="P352" s="1"/>
  <c r="AN52" l="1"/>
  <c r="AO52" s="1"/>
  <c r="O353"/>
  <c r="P353" s="1"/>
  <c r="AN53" l="1"/>
  <c r="AO53" s="1"/>
  <c r="O354"/>
  <c r="P354" s="1"/>
  <c r="AN54" l="1"/>
  <c r="AO54" s="1"/>
  <c r="O355"/>
  <c r="P355" s="1"/>
  <c r="AN55" l="1"/>
  <c r="AO55" s="1"/>
  <c r="O356"/>
  <c r="P356" s="1"/>
  <c r="AN56" l="1"/>
  <c r="AO56" s="1"/>
  <c r="O357"/>
  <c r="P357" s="1"/>
  <c r="AN57" l="1"/>
  <c r="AO57" s="1"/>
  <c r="O358"/>
  <c r="P358" s="1"/>
  <c r="AN58" l="1"/>
  <c r="AO58" s="1"/>
  <c r="O359"/>
  <c r="P359" s="1"/>
  <c r="AN59" l="1"/>
  <c r="AO59" s="1"/>
  <c r="O360"/>
  <c r="P360" s="1"/>
  <c r="AN60" l="1"/>
  <c r="AO60" s="1"/>
  <c r="O361"/>
  <c r="P361" s="1"/>
  <c r="AN61" l="1"/>
  <c r="AO61" s="1"/>
  <c r="O362"/>
  <c r="P362" s="1"/>
  <c r="AN62" l="1"/>
  <c r="AO62" s="1"/>
  <c r="O363"/>
  <c r="P363" s="1"/>
  <c r="AN63" l="1"/>
  <c r="AO63" s="1"/>
  <c r="O364"/>
  <c r="P364" s="1"/>
  <c r="AN64" l="1"/>
  <c r="AO64" s="1"/>
  <c r="O365"/>
  <c r="P365" s="1"/>
  <c r="AN65" l="1"/>
  <c r="AO65" s="1"/>
  <c r="O366"/>
  <c r="P366" s="1"/>
  <c r="AN66" l="1"/>
  <c r="AO66" s="1"/>
  <c r="O367"/>
  <c r="P367" s="1"/>
  <c r="AN67" l="1"/>
  <c r="AO67" s="1"/>
  <c r="O368"/>
  <c r="P368" s="1"/>
  <c r="AN68" l="1"/>
  <c r="AO68" s="1"/>
  <c r="O369"/>
  <c r="P369" s="1"/>
  <c r="AN69" l="1"/>
  <c r="AO69" s="1"/>
  <c r="O370"/>
  <c r="P370" s="1"/>
  <c r="AN70" l="1"/>
  <c r="AO70" s="1"/>
  <c r="O371"/>
  <c r="P371" s="1"/>
  <c r="B50" s="1"/>
  <c r="AN71" l="1"/>
  <c r="AO71" s="1"/>
  <c r="B51"/>
  <c r="AJ6" s="1"/>
  <c r="AJ3"/>
  <c r="O372"/>
  <c r="P372" s="1"/>
  <c r="B52" l="1"/>
  <c r="AJ7" s="1"/>
  <c r="AH495" s="1"/>
  <c r="AN72"/>
  <c r="AO72" s="1"/>
  <c r="O373"/>
  <c r="P373" s="1"/>
  <c r="AH486" l="1"/>
  <c r="AH511"/>
  <c r="AH501"/>
  <c r="AH454"/>
  <c r="AH461"/>
  <c r="AH502"/>
  <c r="AH469"/>
  <c r="AH505"/>
  <c r="AH470"/>
  <c r="AH24"/>
  <c r="AH134"/>
  <c r="AH390"/>
  <c r="AH425"/>
  <c r="AH70"/>
  <c r="AH326"/>
  <c r="AH265"/>
  <c r="AH262"/>
  <c r="AH175"/>
  <c r="AH198"/>
  <c r="AH431"/>
  <c r="AH141"/>
  <c r="AH321"/>
  <c r="AH13"/>
  <c r="AH479"/>
  <c r="AH472"/>
  <c r="AN73"/>
  <c r="AO73" s="1"/>
  <c r="AH303"/>
  <c r="AH488"/>
  <c r="AH367"/>
  <c r="AH504"/>
  <c r="AH69"/>
  <c r="AH406"/>
  <c r="AH278"/>
  <c r="AH150"/>
  <c r="AH369"/>
  <c r="AH447"/>
  <c r="AH31"/>
  <c r="AH93"/>
  <c r="AH422"/>
  <c r="AH358"/>
  <c r="AH294"/>
  <c r="AH230"/>
  <c r="AH166"/>
  <c r="AH102"/>
  <c r="AH38"/>
  <c r="AH409"/>
  <c r="AH237"/>
  <c r="AH463"/>
  <c r="AH399"/>
  <c r="AH335"/>
  <c r="AH239"/>
  <c r="AH111"/>
  <c r="AH305"/>
  <c r="AH165"/>
  <c r="AH342"/>
  <c r="AH214"/>
  <c r="AH86"/>
  <c r="AH22"/>
  <c r="AH383"/>
  <c r="AH319"/>
  <c r="AH191"/>
  <c r="AH345"/>
  <c r="AH193"/>
  <c r="AH385"/>
  <c r="AH225"/>
  <c r="AH117"/>
  <c r="AH438"/>
  <c r="AH374"/>
  <c r="AH310"/>
  <c r="AH246"/>
  <c r="AH182"/>
  <c r="AH118"/>
  <c r="AH54"/>
  <c r="AH453"/>
  <c r="AH277"/>
  <c r="AH415"/>
  <c r="AH351"/>
  <c r="AH255"/>
  <c r="AH127"/>
  <c r="AH440"/>
  <c r="AH271"/>
  <c r="AH207"/>
  <c r="AH143"/>
  <c r="AH63"/>
  <c r="AH37"/>
  <c r="AH456"/>
  <c r="AH287"/>
  <c r="AH223"/>
  <c r="AH159"/>
  <c r="AH95"/>
  <c r="AH201"/>
  <c r="AH79"/>
  <c r="AH15"/>
  <c r="AH261"/>
  <c r="AH61"/>
  <c r="AH328"/>
  <c r="AH329"/>
  <c r="AH109"/>
  <c r="AH47"/>
  <c r="AH401"/>
  <c r="AH157"/>
  <c r="AH21"/>
  <c r="AH392"/>
  <c r="AH376"/>
  <c r="AH212"/>
  <c r="AH244"/>
  <c r="AH312"/>
  <c r="AH76"/>
  <c r="AH408"/>
  <c r="AH344"/>
  <c r="AH276"/>
  <c r="AH140"/>
  <c r="AH424"/>
  <c r="AH360"/>
  <c r="AH296"/>
  <c r="AH180"/>
  <c r="AH393"/>
  <c r="AH353"/>
  <c r="AH317"/>
  <c r="AH273"/>
  <c r="AH233"/>
  <c r="AH205"/>
  <c r="AH173"/>
  <c r="AH149"/>
  <c r="AH125"/>
  <c r="AH101"/>
  <c r="AH77"/>
  <c r="AH49"/>
  <c r="AH506"/>
  <c r="AH490"/>
  <c r="AH474"/>
  <c r="AH458"/>
  <c r="AH442"/>
  <c r="AH426"/>
  <c r="AH410"/>
  <c r="AH394"/>
  <c r="AH378"/>
  <c r="AH362"/>
  <c r="AH346"/>
  <c r="AH330"/>
  <c r="AH314"/>
  <c r="AH298"/>
  <c r="AH282"/>
  <c r="AH266"/>
  <c r="AH250"/>
  <c r="AH234"/>
  <c r="AH218"/>
  <c r="AH202"/>
  <c r="AH186"/>
  <c r="AH170"/>
  <c r="AH154"/>
  <c r="AH138"/>
  <c r="AH122"/>
  <c r="AH106"/>
  <c r="AH90"/>
  <c r="AH74"/>
  <c r="AH58"/>
  <c r="AH42"/>
  <c r="AH26"/>
  <c r="AH509"/>
  <c r="AH465"/>
  <c r="AH421"/>
  <c r="AH377"/>
  <c r="AH333"/>
  <c r="AH289"/>
  <c r="AH249"/>
  <c r="AH515"/>
  <c r="AH499"/>
  <c r="AH483"/>
  <c r="AH467"/>
  <c r="AH451"/>
  <c r="AH435"/>
  <c r="AH419"/>
  <c r="AH403"/>
  <c r="AH387"/>
  <c r="AH371"/>
  <c r="AH355"/>
  <c r="AH339"/>
  <c r="AH323"/>
  <c r="AH307"/>
  <c r="AH291"/>
  <c r="AH275"/>
  <c r="AH259"/>
  <c r="AH243"/>
  <c r="AH227"/>
  <c r="AH211"/>
  <c r="AH195"/>
  <c r="AH179"/>
  <c r="AH163"/>
  <c r="AH147"/>
  <c r="AH131"/>
  <c r="AH115"/>
  <c r="AH99"/>
  <c r="AH83"/>
  <c r="AH67"/>
  <c r="AH51"/>
  <c r="AH35"/>
  <c r="AH19"/>
  <c r="AH481"/>
  <c r="AH417"/>
  <c r="AH349"/>
  <c r="AH281"/>
  <c r="AH213"/>
  <c r="AH169"/>
  <c r="AH121"/>
  <c r="AH73"/>
  <c r="AH41"/>
  <c r="AH25"/>
  <c r="AH508"/>
  <c r="AH492"/>
  <c r="AH476"/>
  <c r="AH460"/>
  <c r="AH444"/>
  <c r="AH428"/>
  <c r="AH412"/>
  <c r="AH396"/>
  <c r="AH380"/>
  <c r="AH364"/>
  <c r="AH348"/>
  <c r="AH332"/>
  <c r="AH316"/>
  <c r="AH300"/>
  <c r="AH284"/>
  <c r="AH252"/>
  <c r="AH220"/>
  <c r="AH188"/>
  <c r="AH156"/>
  <c r="AH92"/>
  <c r="AH28"/>
  <c r="AH437"/>
  <c r="AH485"/>
  <c r="AH445"/>
  <c r="AH405"/>
  <c r="AH365"/>
  <c r="AH325"/>
  <c r="AH285"/>
  <c r="AH245"/>
  <c r="AH209"/>
  <c r="AH181"/>
  <c r="AH153"/>
  <c r="AH129"/>
  <c r="AH105"/>
  <c r="AH81"/>
  <c r="AH57"/>
  <c r="AH510"/>
  <c r="AH494"/>
  <c r="AH478"/>
  <c r="AH462"/>
  <c r="AH446"/>
  <c r="AH430"/>
  <c r="AH414"/>
  <c r="AH398"/>
  <c r="AH382"/>
  <c r="AH366"/>
  <c r="AH350"/>
  <c r="AH334"/>
  <c r="AH318"/>
  <c r="AH302"/>
  <c r="AH286"/>
  <c r="AH270"/>
  <c r="AH254"/>
  <c r="AH238"/>
  <c r="AH222"/>
  <c r="AH206"/>
  <c r="AH190"/>
  <c r="AH174"/>
  <c r="AH158"/>
  <c r="AH142"/>
  <c r="AH126"/>
  <c r="AH110"/>
  <c r="AH94"/>
  <c r="AH78"/>
  <c r="AH62"/>
  <c r="AH46"/>
  <c r="AH30"/>
  <c r="AH14"/>
  <c r="AH477"/>
  <c r="AH433"/>
  <c r="AH389"/>
  <c r="AH341"/>
  <c r="AH301"/>
  <c r="AH257"/>
  <c r="AH197"/>
  <c r="AH503"/>
  <c r="AH487"/>
  <c r="AH471"/>
  <c r="AH455"/>
  <c r="AH439"/>
  <c r="AH423"/>
  <c r="AH407"/>
  <c r="AH391"/>
  <c r="AH375"/>
  <c r="AH359"/>
  <c r="AH343"/>
  <c r="AH327"/>
  <c r="AH311"/>
  <c r="AH295"/>
  <c r="AH279"/>
  <c r="AH263"/>
  <c r="AH247"/>
  <c r="AH231"/>
  <c r="AH215"/>
  <c r="AH199"/>
  <c r="AH183"/>
  <c r="AH167"/>
  <c r="AH151"/>
  <c r="AH135"/>
  <c r="AH119"/>
  <c r="AH103"/>
  <c r="AH87"/>
  <c r="AH71"/>
  <c r="AH55"/>
  <c r="AH39"/>
  <c r="AH23"/>
  <c r="AH493"/>
  <c r="AH429"/>
  <c r="AH361"/>
  <c r="AH297"/>
  <c r="AH221"/>
  <c r="AH177"/>
  <c r="AH133"/>
  <c r="AH85"/>
  <c r="AH45"/>
  <c r="AH29"/>
  <c r="AH512"/>
  <c r="AH496"/>
  <c r="AH480"/>
  <c r="AH464"/>
  <c r="AH448"/>
  <c r="AH432"/>
  <c r="AH416"/>
  <c r="AH400"/>
  <c r="AH384"/>
  <c r="AH368"/>
  <c r="AH352"/>
  <c r="AH336"/>
  <c r="AH320"/>
  <c r="AH304"/>
  <c r="AH288"/>
  <c r="AH260"/>
  <c r="AH228"/>
  <c r="AH196"/>
  <c r="AH164"/>
  <c r="AH108"/>
  <c r="AH44"/>
  <c r="AH473"/>
  <c r="AH497"/>
  <c r="AH457"/>
  <c r="AH413"/>
  <c r="AH373"/>
  <c r="AH337"/>
  <c r="AH293"/>
  <c r="AH253"/>
  <c r="AH217"/>
  <c r="AH185"/>
  <c r="AH161"/>
  <c r="AH137"/>
  <c r="AH113"/>
  <c r="AH89"/>
  <c r="AH65"/>
  <c r="AH514"/>
  <c r="AH498"/>
  <c r="AH482"/>
  <c r="AH466"/>
  <c r="AH450"/>
  <c r="AH434"/>
  <c r="AH418"/>
  <c r="AH402"/>
  <c r="AH386"/>
  <c r="AH370"/>
  <c r="AH354"/>
  <c r="AH338"/>
  <c r="AH322"/>
  <c r="AH306"/>
  <c r="AH290"/>
  <c r="AH274"/>
  <c r="AH258"/>
  <c r="AH242"/>
  <c r="AH226"/>
  <c r="AH210"/>
  <c r="AH194"/>
  <c r="AH178"/>
  <c r="AH162"/>
  <c r="AH146"/>
  <c r="AH130"/>
  <c r="AH114"/>
  <c r="AH98"/>
  <c r="AH82"/>
  <c r="AH66"/>
  <c r="AH50"/>
  <c r="AH34"/>
  <c r="AH18"/>
  <c r="AH489"/>
  <c r="AH441"/>
  <c r="AH397"/>
  <c r="AH357"/>
  <c r="AH309"/>
  <c r="AH269"/>
  <c r="AH229"/>
  <c r="AH507"/>
  <c r="AH491"/>
  <c r="AH475"/>
  <c r="AH459"/>
  <c r="AH443"/>
  <c r="AH427"/>
  <c r="AH411"/>
  <c r="AH395"/>
  <c r="AH379"/>
  <c r="AH363"/>
  <c r="AH347"/>
  <c r="AH331"/>
  <c r="AH315"/>
  <c r="AH299"/>
  <c r="AH283"/>
  <c r="AH267"/>
  <c r="AH251"/>
  <c r="AH235"/>
  <c r="AH219"/>
  <c r="AH203"/>
  <c r="AH187"/>
  <c r="AH171"/>
  <c r="AH155"/>
  <c r="AH139"/>
  <c r="AH123"/>
  <c r="AH107"/>
  <c r="AH91"/>
  <c r="AH75"/>
  <c r="AH59"/>
  <c r="AH43"/>
  <c r="AH27"/>
  <c r="AH513"/>
  <c r="AH449"/>
  <c r="AH381"/>
  <c r="AH313"/>
  <c r="AH241"/>
  <c r="AH189"/>
  <c r="AH145"/>
  <c r="AH97"/>
  <c r="AH53"/>
  <c r="AH33"/>
  <c r="AH17"/>
  <c r="AH500"/>
  <c r="AH484"/>
  <c r="AH468"/>
  <c r="AH452"/>
  <c r="AH436"/>
  <c r="AH420"/>
  <c r="AH404"/>
  <c r="AH388"/>
  <c r="AH372"/>
  <c r="AH356"/>
  <c r="AH340"/>
  <c r="AH324"/>
  <c r="AH308"/>
  <c r="AH292"/>
  <c r="AH268"/>
  <c r="AH236"/>
  <c r="AH204"/>
  <c r="AH172"/>
  <c r="AH124"/>
  <c r="AH60"/>
  <c r="AH272"/>
  <c r="AH256"/>
  <c r="AH240"/>
  <c r="AH224"/>
  <c r="AH208"/>
  <c r="AH192"/>
  <c r="AH176"/>
  <c r="AH160"/>
  <c r="AH144"/>
  <c r="AH128"/>
  <c r="AH112"/>
  <c r="AH96"/>
  <c r="AH80"/>
  <c r="AH64"/>
  <c r="AH48"/>
  <c r="AH32"/>
  <c r="AH16"/>
  <c r="AH148"/>
  <c r="AH132"/>
  <c r="AH116"/>
  <c r="AH100"/>
  <c r="AH84"/>
  <c r="AH68"/>
  <c r="AH52"/>
  <c r="AH36"/>
  <c r="AH20"/>
  <c r="AH280"/>
  <c r="AH264"/>
  <c r="AH248"/>
  <c r="AH232"/>
  <c r="AH216"/>
  <c r="AH200"/>
  <c r="AH184"/>
  <c r="AH168"/>
  <c r="AH152"/>
  <c r="AH136"/>
  <c r="AH120"/>
  <c r="AH104"/>
  <c r="AH88"/>
  <c r="AH72"/>
  <c r="AH56"/>
  <c r="AH40"/>
  <c r="AH12"/>
  <c r="AI12" s="1"/>
  <c r="O374"/>
  <c r="P374" s="1"/>
  <c r="AN74" l="1"/>
  <c r="AO74" s="1"/>
  <c r="AJ12"/>
  <c r="O375"/>
  <c r="P375" s="1"/>
  <c r="AN75" l="1"/>
  <c r="AO75" s="1"/>
  <c r="AI13"/>
  <c r="AJ13" s="1"/>
  <c r="O376"/>
  <c r="P376" s="1"/>
  <c r="AN76" l="1"/>
  <c r="AO76" s="1"/>
  <c r="AI14"/>
  <c r="AJ14" s="1"/>
  <c r="O377"/>
  <c r="P377" s="1"/>
  <c r="AN77" l="1"/>
  <c r="AO77" s="1"/>
  <c r="AI15"/>
  <c r="AJ15" s="1"/>
  <c r="O378"/>
  <c r="P378" s="1"/>
  <c r="AN78" l="1"/>
  <c r="AO78" s="1"/>
  <c r="AI16"/>
  <c r="AJ16" s="1"/>
  <c r="O379"/>
  <c r="P379" s="1"/>
  <c r="AN79" l="1"/>
  <c r="AO79" s="1"/>
  <c r="AI17"/>
  <c r="AJ17" s="1"/>
  <c r="O380"/>
  <c r="P380" s="1"/>
  <c r="AN80" l="1"/>
  <c r="AO80" s="1"/>
  <c r="AI18"/>
  <c r="AJ18" s="1"/>
  <c r="O381"/>
  <c r="P381" s="1"/>
  <c r="AN81" l="1"/>
  <c r="AO81" s="1"/>
  <c r="AI19"/>
  <c r="AJ19" s="1"/>
  <c r="O382"/>
  <c r="P382" s="1"/>
  <c r="AN82" l="1"/>
  <c r="AO82" s="1"/>
  <c r="AI20"/>
  <c r="AJ20" s="1"/>
  <c r="O383"/>
  <c r="P383" s="1"/>
  <c r="AN83" l="1"/>
  <c r="AO83" s="1"/>
  <c r="AI21"/>
  <c r="AJ21" s="1"/>
  <c r="O384"/>
  <c r="P384" s="1"/>
  <c r="AN84" l="1"/>
  <c r="AO84" s="1"/>
  <c r="AI22"/>
  <c r="AJ22" s="1"/>
  <c r="O385"/>
  <c r="P385" s="1"/>
  <c r="AN85" l="1"/>
  <c r="AO85" s="1"/>
  <c r="AI23"/>
  <c r="AJ23" s="1"/>
  <c r="O386"/>
  <c r="P386" s="1"/>
  <c r="AN86" l="1"/>
  <c r="AO86" s="1"/>
  <c r="AI24"/>
  <c r="AJ24" s="1"/>
  <c r="O387"/>
  <c r="P387" s="1"/>
  <c r="AN87" l="1"/>
  <c r="AO87" s="1"/>
  <c r="AI25"/>
  <c r="AJ25" s="1"/>
  <c r="O388"/>
  <c r="P388" s="1"/>
  <c r="AN88" l="1"/>
  <c r="AO88" s="1"/>
  <c r="AI26"/>
  <c r="AJ26" s="1"/>
  <c r="O389"/>
  <c r="P389" s="1"/>
  <c r="AN89" l="1"/>
  <c r="AO89" s="1"/>
  <c r="AI27"/>
  <c r="AJ27" s="1"/>
  <c r="O390"/>
  <c r="P390" s="1"/>
  <c r="AN90" l="1"/>
  <c r="AO90" s="1"/>
  <c r="AI28"/>
  <c r="AJ28" s="1"/>
  <c r="O391"/>
  <c r="P391" s="1"/>
  <c r="AN91" l="1"/>
  <c r="AO91" s="1"/>
  <c r="AI29"/>
  <c r="AJ29" s="1"/>
  <c r="O392"/>
  <c r="P392" s="1"/>
  <c r="AN92" l="1"/>
  <c r="AO92" s="1"/>
  <c r="AI30"/>
  <c r="AJ30" s="1"/>
  <c r="O393"/>
  <c r="P393" s="1"/>
  <c r="AN93" l="1"/>
  <c r="AO93" s="1"/>
  <c r="AI31"/>
  <c r="AJ31" s="1"/>
  <c r="O394"/>
  <c r="P394" s="1"/>
  <c r="AN94" l="1"/>
  <c r="AO94" s="1"/>
  <c r="AI32"/>
  <c r="AJ32" s="1"/>
  <c r="O395"/>
  <c r="P395" s="1"/>
  <c r="AN95" l="1"/>
  <c r="AO95" s="1"/>
  <c r="AI33"/>
  <c r="AJ33" s="1"/>
  <c r="O396"/>
  <c r="P396" s="1"/>
  <c r="AN96" l="1"/>
  <c r="AO96" s="1"/>
  <c r="AI34"/>
  <c r="AJ34" s="1"/>
  <c r="O397"/>
  <c r="P397" s="1"/>
  <c r="AN97" l="1"/>
  <c r="AO97" s="1"/>
  <c r="AI35"/>
  <c r="AJ35" s="1"/>
  <c r="O398"/>
  <c r="P398" s="1"/>
  <c r="AN98" l="1"/>
  <c r="AO98" s="1"/>
  <c r="AI36"/>
  <c r="AJ36" s="1"/>
  <c r="O399"/>
  <c r="P399" s="1"/>
  <c r="AN99" l="1"/>
  <c r="AO99" s="1"/>
  <c r="AI37"/>
  <c r="AJ37" s="1"/>
  <c r="O400"/>
  <c r="P400" s="1"/>
  <c r="AN100" l="1"/>
  <c r="AO100" s="1"/>
  <c r="AI38"/>
  <c r="AJ38" s="1"/>
  <c r="O401"/>
  <c r="P401" s="1"/>
  <c r="AN101" l="1"/>
  <c r="AO101" s="1"/>
  <c r="AI39"/>
  <c r="AJ39" s="1"/>
  <c r="O402"/>
  <c r="P402" s="1"/>
  <c r="AN102" l="1"/>
  <c r="AO102" s="1"/>
  <c r="AI40"/>
  <c r="AJ40" s="1"/>
  <c r="O403"/>
  <c r="P403" s="1"/>
  <c r="AN103" l="1"/>
  <c r="AO103" s="1"/>
  <c r="AI41"/>
  <c r="AJ41" s="1"/>
  <c r="O404"/>
  <c r="P404" s="1"/>
  <c r="AN104" l="1"/>
  <c r="AO104" s="1"/>
  <c r="AI42"/>
  <c r="AJ42" s="1"/>
  <c r="O405"/>
  <c r="P405" s="1"/>
  <c r="AN105" l="1"/>
  <c r="AO105" s="1"/>
  <c r="AI43"/>
  <c r="AJ43" s="1"/>
  <c r="O406"/>
  <c r="P406" s="1"/>
  <c r="AN106" l="1"/>
  <c r="AO106" s="1"/>
  <c r="AI44"/>
  <c r="AJ44" s="1"/>
  <c r="O407"/>
  <c r="P407" s="1"/>
  <c r="AN107" l="1"/>
  <c r="AO107" s="1"/>
  <c r="AI45"/>
  <c r="AJ45" s="1"/>
  <c r="O408"/>
  <c r="P408" s="1"/>
  <c r="AN108" l="1"/>
  <c r="AO108" s="1"/>
  <c r="AI46"/>
  <c r="AJ46" s="1"/>
  <c r="O409"/>
  <c r="P409" s="1"/>
  <c r="AN109" l="1"/>
  <c r="AO109" s="1"/>
  <c r="AI47"/>
  <c r="AJ47" s="1"/>
  <c r="O410"/>
  <c r="P410" s="1"/>
  <c r="AN110" l="1"/>
  <c r="AO110" s="1"/>
  <c r="AI48"/>
  <c r="AJ48" s="1"/>
  <c r="O411"/>
  <c r="P411" s="1"/>
  <c r="AN111" l="1"/>
  <c r="AO111" s="1"/>
  <c r="AI49"/>
  <c r="AJ49" s="1"/>
  <c r="O412"/>
  <c r="P412" s="1"/>
  <c r="AN112" l="1"/>
  <c r="AO112" s="1"/>
  <c r="AI50"/>
  <c r="AJ50" s="1"/>
  <c r="O413"/>
  <c r="P413" s="1"/>
  <c r="AN113" l="1"/>
  <c r="AO113" s="1"/>
  <c r="AI51"/>
  <c r="AJ51" s="1"/>
  <c r="O414"/>
  <c r="P414" s="1"/>
  <c r="AN114" l="1"/>
  <c r="AO114" s="1"/>
  <c r="AI52"/>
  <c r="AJ52" s="1"/>
  <c r="O415"/>
  <c r="P415" s="1"/>
  <c r="AN115" l="1"/>
  <c r="AO115" s="1"/>
  <c r="AI53"/>
  <c r="AJ53" s="1"/>
  <c r="O416"/>
  <c r="P416" s="1"/>
  <c r="AN116" l="1"/>
  <c r="AO116" s="1"/>
  <c r="AI54"/>
  <c r="AJ54" s="1"/>
  <c r="O417"/>
  <c r="P417" s="1"/>
  <c r="AN117" l="1"/>
  <c r="AO117" s="1"/>
  <c r="AI55"/>
  <c r="AJ55" s="1"/>
  <c r="O418"/>
  <c r="P418" s="1"/>
  <c r="AN118" l="1"/>
  <c r="AO118" s="1"/>
  <c r="AI56"/>
  <c r="AJ56" s="1"/>
  <c r="O419"/>
  <c r="P419" s="1"/>
  <c r="AN119" l="1"/>
  <c r="AO119" s="1"/>
  <c r="AI57"/>
  <c r="AJ57" s="1"/>
  <c r="O420"/>
  <c r="P420" s="1"/>
  <c r="AN120" l="1"/>
  <c r="AO120" s="1"/>
  <c r="AI58"/>
  <c r="AJ58" s="1"/>
  <c r="O421"/>
  <c r="P421" s="1"/>
  <c r="AN121" l="1"/>
  <c r="AO121" s="1"/>
  <c r="AI59"/>
  <c r="AJ59" s="1"/>
  <c r="O422"/>
  <c r="P422" s="1"/>
  <c r="AN122" l="1"/>
  <c r="AO122" s="1"/>
  <c r="AI60"/>
  <c r="AJ60" s="1"/>
  <c r="O423"/>
  <c r="P423" s="1"/>
  <c r="AN123" l="1"/>
  <c r="AO123" s="1"/>
  <c r="AI61"/>
  <c r="AJ61" s="1"/>
  <c r="O424"/>
  <c r="P424" s="1"/>
  <c r="AN124" l="1"/>
  <c r="AO124" s="1"/>
  <c r="AI62"/>
  <c r="AJ62" s="1"/>
  <c r="O425"/>
  <c r="P425" s="1"/>
  <c r="AN125" l="1"/>
  <c r="AO125" s="1"/>
  <c r="AI63"/>
  <c r="AJ63" s="1"/>
  <c r="O426"/>
  <c r="P426" s="1"/>
  <c r="AN126" l="1"/>
  <c r="AO126" s="1"/>
  <c r="AI64"/>
  <c r="AJ64" s="1"/>
  <c r="O427"/>
  <c r="P427" s="1"/>
  <c r="AN127" l="1"/>
  <c r="AO127" s="1"/>
  <c r="AI65"/>
  <c r="AJ65" s="1"/>
  <c r="O428"/>
  <c r="P428" s="1"/>
  <c r="AN128" l="1"/>
  <c r="AO128" s="1"/>
  <c r="AI66"/>
  <c r="AJ66" s="1"/>
  <c r="O429"/>
  <c r="P429" s="1"/>
  <c r="AN129" l="1"/>
  <c r="AO129" s="1"/>
  <c r="AI67"/>
  <c r="AJ67" s="1"/>
  <c r="O430"/>
  <c r="P430" s="1"/>
  <c r="AN130" l="1"/>
  <c r="AO130" s="1"/>
  <c r="AI68"/>
  <c r="AJ68" s="1"/>
  <c r="O431"/>
  <c r="P431" s="1"/>
  <c r="B44" s="1"/>
  <c r="AN131" l="1"/>
  <c r="AO131" s="1"/>
  <c r="B46"/>
  <c r="AI69"/>
  <c r="AJ69" s="1"/>
  <c r="B45"/>
  <c r="AE3"/>
  <c r="O432"/>
  <c r="P432" s="1"/>
  <c r="AN132" l="1"/>
  <c r="AO132" s="1"/>
  <c r="AI70"/>
  <c r="AJ70" s="1"/>
  <c r="AE7"/>
  <c r="AC14" s="1"/>
  <c r="AE6"/>
  <c r="AC340"/>
  <c r="AC349"/>
  <c r="AC357"/>
  <c r="AC373"/>
  <c r="AC377"/>
  <c r="AC381"/>
  <c r="AC385"/>
  <c r="AC389"/>
  <c r="AC393"/>
  <c r="AC397"/>
  <c r="AC401"/>
  <c r="AC405"/>
  <c r="AC409"/>
  <c r="AC413"/>
  <c r="AC417"/>
  <c r="AC421"/>
  <c r="AC425"/>
  <c r="AC427"/>
  <c r="AC429"/>
  <c r="AC431"/>
  <c r="AC433"/>
  <c r="AC435"/>
  <c r="AC436"/>
  <c r="AC437"/>
  <c r="AC439"/>
  <c r="AC440"/>
  <c r="AC441"/>
  <c r="AC443"/>
  <c r="AC444"/>
  <c r="AC445"/>
  <c r="AC447"/>
  <c r="AC448"/>
  <c r="AC449"/>
  <c r="AC451"/>
  <c r="AC452"/>
  <c r="AC453"/>
  <c r="AC455"/>
  <c r="O433"/>
  <c r="P433" s="1"/>
  <c r="AC365" l="1"/>
  <c r="AC423"/>
  <c r="AC419"/>
  <c r="AC415"/>
  <c r="AC411"/>
  <c r="AC407"/>
  <c r="AC403"/>
  <c r="AC399"/>
  <c r="AC395"/>
  <c r="AC391"/>
  <c r="AC387"/>
  <c r="AC383"/>
  <c r="AC379"/>
  <c r="AC375"/>
  <c r="AC369"/>
  <c r="AC361"/>
  <c r="AC353"/>
  <c r="AC345"/>
  <c r="AC332"/>
  <c r="AC432"/>
  <c r="AC428"/>
  <c r="AC424"/>
  <c r="AC420"/>
  <c r="AC416"/>
  <c r="AC412"/>
  <c r="AC408"/>
  <c r="AC404"/>
  <c r="AC400"/>
  <c r="AC396"/>
  <c r="AC392"/>
  <c r="AC388"/>
  <c r="AC384"/>
  <c r="AC380"/>
  <c r="AC376"/>
  <c r="AC372"/>
  <c r="AC364"/>
  <c r="AC356"/>
  <c r="AC348"/>
  <c r="AC336"/>
  <c r="AC454"/>
  <c r="AC450"/>
  <c r="AC446"/>
  <c r="AC442"/>
  <c r="AC438"/>
  <c r="AC434"/>
  <c r="AC430"/>
  <c r="AC426"/>
  <c r="AC422"/>
  <c r="AC418"/>
  <c r="AC414"/>
  <c r="AC410"/>
  <c r="AC406"/>
  <c r="AC402"/>
  <c r="AC398"/>
  <c r="AC394"/>
  <c r="AC390"/>
  <c r="AC386"/>
  <c r="AC382"/>
  <c r="AC378"/>
  <c r="AC374"/>
  <c r="AC368"/>
  <c r="AC360"/>
  <c r="AC352"/>
  <c r="AC344"/>
  <c r="AC341"/>
  <c r="AC370"/>
  <c r="AC366"/>
  <c r="AC362"/>
  <c r="AC358"/>
  <c r="AC354"/>
  <c r="AC350"/>
  <c r="AC346"/>
  <c r="AC342"/>
  <c r="AC337"/>
  <c r="AC322"/>
  <c r="AC371"/>
  <c r="AC367"/>
  <c r="AC363"/>
  <c r="AC359"/>
  <c r="AC355"/>
  <c r="AC351"/>
  <c r="AC347"/>
  <c r="AC343"/>
  <c r="AC338"/>
  <c r="AC331"/>
  <c r="AC333"/>
  <c r="AC12"/>
  <c r="AD12" s="1"/>
  <c r="AC339"/>
  <c r="AC335"/>
  <c r="AC327"/>
  <c r="AN133"/>
  <c r="AO133" s="1"/>
  <c r="AC328"/>
  <c r="AC334"/>
  <c r="AC329"/>
  <c r="AC314"/>
  <c r="AC324"/>
  <c r="AC310"/>
  <c r="AC325"/>
  <c r="AC318"/>
  <c r="AC330"/>
  <c r="AC326"/>
  <c r="AC321"/>
  <c r="AC294"/>
  <c r="AC270"/>
  <c r="AC302"/>
  <c r="AC320"/>
  <c r="AC304"/>
  <c r="AC254"/>
  <c r="AC312"/>
  <c r="AC296"/>
  <c r="AC306"/>
  <c r="AC298"/>
  <c r="AC290"/>
  <c r="AC316"/>
  <c r="AC308"/>
  <c r="AC300"/>
  <c r="AC292"/>
  <c r="AC238"/>
  <c r="AC286"/>
  <c r="AI71"/>
  <c r="AJ71" s="1"/>
  <c r="AC274"/>
  <c r="AC258"/>
  <c r="AC242"/>
  <c r="AC278"/>
  <c r="AC262"/>
  <c r="AC246"/>
  <c r="AC202"/>
  <c r="AC282"/>
  <c r="AC266"/>
  <c r="AC250"/>
  <c r="AC218"/>
  <c r="AC234"/>
  <c r="AC170"/>
  <c r="AC186"/>
  <c r="AC222"/>
  <c r="AC206"/>
  <c r="AC190"/>
  <c r="AC174"/>
  <c r="AC226"/>
  <c r="AC210"/>
  <c r="AC194"/>
  <c r="AC178"/>
  <c r="AC134"/>
  <c r="AC230"/>
  <c r="AC214"/>
  <c r="AC198"/>
  <c r="AC182"/>
  <c r="AC166"/>
  <c r="AC150"/>
  <c r="AC96"/>
  <c r="AC118"/>
  <c r="AC154"/>
  <c r="AC138"/>
  <c r="AC122"/>
  <c r="AC104"/>
  <c r="AC158"/>
  <c r="AC142"/>
  <c r="AC126"/>
  <c r="AC109"/>
  <c r="AC68"/>
  <c r="AC162"/>
  <c r="AC146"/>
  <c r="AC130"/>
  <c r="AC114"/>
  <c r="AC84"/>
  <c r="AC323"/>
  <c r="AC319"/>
  <c r="AC315"/>
  <c r="AC311"/>
  <c r="AC307"/>
  <c r="AC303"/>
  <c r="AC299"/>
  <c r="AC295"/>
  <c r="AC291"/>
  <c r="AC287"/>
  <c r="AC283"/>
  <c r="AC279"/>
  <c r="AC275"/>
  <c r="AC271"/>
  <c r="AC267"/>
  <c r="AC263"/>
  <c r="AC259"/>
  <c r="AC255"/>
  <c r="AC251"/>
  <c r="AC247"/>
  <c r="AC243"/>
  <c r="AC239"/>
  <c r="AC235"/>
  <c r="AC231"/>
  <c r="AC227"/>
  <c r="AC223"/>
  <c r="AC219"/>
  <c r="AC215"/>
  <c r="AC211"/>
  <c r="AC207"/>
  <c r="AC203"/>
  <c r="AC199"/>
  <c r="AC195"/>
  <c r="AC191"/>
  <c r="AC187"/>
  <c r="AC183"/>
  <c r="AC179"/>
  <c r="AC175"/>
  <c r="AC171"/>
  <c r="AC167"/>
  <c r="AC163"/>
  <c r="AC159"/>
  <c r="AC155"/>
  <c r="AC151"/>
  <c r="AC147"/>
  <c r="AC143"/>
  <c r="AC139"/>
  <c r="AC135"/>
  <c r="AC131"/>
  <c r="AC127"/>
  <c r="AC123"/>
  <c r="AC119"/>
  <c r="AC115"/>
  <c r="AC110"/>
  <c r="AC105"/>
  <c r="AC97"/>
  <c r="AC88"/>
  <c r="AC72"/>
  <c r="AC288"/>
  <c r="AC284"/>
  <c r="AC280"/>
  <c r="AC276"/>
  <c r="AC272"/>
  <c r="AC268"/>
  <c r="AC264"/>
  <c r="AC260"/>
  <c r="AC256"/>
  <c r="AC252"/>
  <c r="AC248"/>
  <c r="AC244"/>
  <c r="AC240"/>
  <c r="AC236"/>
  <c r="AC232"/>
  <c r="AC228"/>
  <c r="AC224"/>
  <c r="AC220"/>
  <c r="AC216"/>
  <c r="AC212"/>
  <c r="AC208"/>
  <c r="AC204"/>
  <c r="AC200"/>
  <c r="AC196"/>
  <c r="AC192"/>
  <c r="AC188"/>
  <c r="AC184"/>
  <c r="AC180"/>
  <c r="AC176"/>
  <c r="AC172"/>
  <c r="AC168"/>
  <c r="AC164"/>
  <c r="AC160"/>
  <c r="AC156"/>
  <c r="AC152"/>
  <c r="AC148"/>
  <c r="AC144"/>
  <c r="AC140"/>
  <c r="AC136"/>
  <c r="AC132"/>
  <c r="AC128"/>
  <c r="AC124"/>
  <c r="AC120"/>
  <c r="AC116"/>
  <c r="AC112"/>
  <c r="AC106"/>
  <c r="AC100"/>
  <c r="AC92"/>
  <c r="AC76"/>
  <c r="AC60"/>
  <c r="AC317"/>
  <c r="AC313"/>
  <c r="AC309"/>
  <c r="AC305"/>
  <c r="AC301"/>
  <c r="AC297"/>
  <c r="AC293"/>
  <c r="AC289"/>
  <c r="AC285"/>
  <c r="AC281"/>
  <c r="AC277"/>
  <c r="AC273"/>
  <c r="AC269"/>
  <c r="AC265"/>
  <c r="AC261"/>
  <c r="AC257"/>
  <c r="AC253"/>
  <c r="AC249"/>
  <c r="AC245"/>
  <c r="AC241"/>
  <c r="AC237"/>
  <c r="AC233"/>
  <c r="AC229"/>
  <c r="AC225"/>
  <c r="AC221"/>
  <c r="AC217"/>
  <c r="AC213"/>
  <c r="AC209"/>
  <c r="AC205"/>
  <c r="AC201"/>
  <c r="AC197"/>
  <c r="AC193"/>
  <c r="AC189"/>
  <c r="AC185"/>
  <c r="AC181"/>
  <c r="AC177"/>
  <c r="AC173"/>
  <c r="AC169"/>
  <c r="AC165"/>
  <c r="AC161"/>
  <c r="AC157"/>
  <c r="AC153"/>
  <c r="AC149"/>
  <c r="AC145"/>
  <c r="AC141"/>
  <c r="AC137"/>
  <c r="AC133"/>
  <c r="AC129"/>
  <c r="AC125"/>
  <c r="AC121"/>
  <c r="AC117"/>
  <c r="AC113"/>
  <c r="AC108"/>
  <c r="AC101"/>
  <c r="AC93"/>
  <c r="AC80"/>
  <c r="AC64"/>
  <c r="AC89"/>
  <c r="AC85"/>
  <c r="AC81"/>
  <c r="AC77"/>
  <c r="AC73"/>
  <c r="AC69"/>
  <c r="AC65"/>
  <c r="AC61"/>
  <c r="AC102"/>
  <c r="AC98"/>
  <c r="AC94"/>
  <c r="AC90"/>
  <c r="AC86"/>
  <c r="AC82"/>
  <c r="AC78"/>
  <c r="AC74"/>
  <c r="AC70"/>
  <c r="AC66"/>
  <c r="AC62"/>
  <c r="AC51"/>
  <c r="AC111"/>
  <c r="AC107"/>
  <c r="AC103"/>
  <c r="AC99"/>
  <c r="AC95"/>
  <c r="AC91"/>
  <c r="AC87"/>
  <c r="AC83"/>
  <c r="AC79"/>
  <c r="AC75"/>
  <c r="AC71"/>
  <c r="AC67"/>
  <c r="AC63"/>
  <c r="AC58"/>
  <c r="AC59"/>
  <c r="AC55"/>
  <c r="AC56"/>
  <c r="AC27"/>
  <c r="AC57"/>
  <c r="AC43"/>
  <c r="AC52"/>
  <c r="AC44"/>
  <c r="AC31"/>
  <c r="AC47"/>
  <c r="AC35"/>
  <c r="AC17"/>
  <c r="AC48"/>
  <c r="AC39"/>
  <c r="AC23"/>
  <c r="AC40"/>
  <c r="AC36"/>
  <c r="AC32"/>
  <c r="AC28"/>
  <c r="AC24"/>
  <c r="AC19"/>
  <c r="AC53"/>
  <c r="AC49"/>
  <c r="AC45"/>
  <c r="AC41"/>
  <c r="AC37"/>
  <c r="AC33"/>
  <c r="AC29"/>
  <c r="AC25"/>
  <c r="AC20"/>
  <c r="AC13"/>
  <c r="AC54"/>
  <c r="AC50"/>
  <c r="AC46"/>
  <c r="AC42"/>
  <c r="AC38"/>
  <c r="AC34"/>
  <c r="AC30"/>
  <c r="AC26"/>
  <c r="AC21"/>
  <c r="AC15"/>
  <c r="AC16"/>
  <c r="AC22"/>
  <c r="AC18"/>
  <c r="AE12"/>
  <c r="O434"/>
  <c r="P434" s="1"/>
  <c r="AN134" l="1"/>
  <c r="AO134" s="1"/>
  <c r="AI72"/>
  <c r="AJ72" s="1"/>
  <c r="AD13"/>
  <c r="AE13" s="1"/>
  <c r="O435"/>
  <c r="P435" s="1"/>
  <c r="AN135" l="1"/>
  <c r="AO135" s="1"/>
  <c r="AI73"/>
  <c r="AJ73" s="1"/>
  <c r="AD14"/>
  <c r="AE14" s="1"/>
  <c r="AD15" s="1"/>
  <c r="AE15" s="1"/>
  <c r="O436"/>
  <c r="P436" s="1"/>
  <c r="AN136" l="1"/>
  <c r="AO136" s="1"/>
  <c r="AI74"/>
  <c r="AJ74" s="1"/>
  <c r="AD16"/>
  <c r="AE16" s="1"/>
  <c r="AD17" s="1"/>
  <c r="O437"/>
  <c r="P437" s="1"/>
  <c r="AN137" l="1"/>
  <c r="AO137" s="1"/>
  <c r="AI75"/>
  <c r="AJ75" s="1"/>
  <c r="AE17"/>
  <c r="O438"/>
  <c r="P438" s="1"/>
  <c r="AN138" l="1"/>
  <c r="AO138" s="1"/>
  <c r="AI76"/>
  <c r="AJ76" s="1"/>
  <c r="AD18"/>
  <c r="AE18" s="1"/>
  <c r="O439"/>
  <c r="P439" s="1"/>
  <c r="AN139" l="1"/>
  <c r="AO139" s="1"/>
  <c r="AI77"/>
  <c r="AJ77" s="1"/>
  <c r="AD19"/>
  <c r="AE19" s="1"/>
  <c r="O440"/>
  <c r="P440" s="1"/>
  <c r="AN140" l="1"/>
  <c r="AO140" s="1"/>
  <c r="AI78"/>
  <c r="AJ78" s="1"/>
  <c r="AD20"/>
  <c r="AE20" s="1"/>
  <c r="O441"/>
  <c r="P441" s="1"/>
  <c r="AN141" l="1"/>
  <c r="AO141" s="1"/>
  <c r="AI79"/>
  <c r="AJ79" s="1"/>
  <c r="AD21"/>
  <c r="AE21" s="1"/>
  <c r="O442"/>
  <c r="P442" s="1"/>
  <c r="AN142" l="1"/>
  <c r="AO142" s="1"/>
  <c r="AI80"/>
  <c r="AJ80" s="1"/>
  <c r="AD22"/>
  <c r="AE22" s="1"/>
  <c r="O443"/>
  <c r="P443" s="1"/>
  <c r="AN143" l="1"/>
  <c r="AO143" s="1"/>
  <c r="AI81"/>
  <c r="AJ81" s="1"/>
  <c r="AD23"/>
  <c r="AE23" s="1"/>
  <c r="O444"/>
  <c r="P444" s="1"/>
  <c r="AN144" l="1"/>
  <c r="AO144" s="1"/>
  <c r="AI82"/>
  <c r="AJ82" s="1"/>
  <c r="AD24"/>
  <c r="AE24" s="1"/>
  <c r="O445"/>
  <c r="P445" s="1"/>
  <c r="AN145" l="1"/>
  <c r="AO145" s="1"/>
  <c r="AI83"/>
  <c r="AJ83" s="1"/>
  <c r="AD25"/>
  <c r="AE25" s="1"/>
  <c r="O446"/>
  <c r="P446" s="1"/>
  <c r="AN146" l="1"/>
  <c r="AO146" s="1"/>
  <c r="AI84"/>
  <c r="AJ84" s="1"/>
  <c r="AD26"/>
  <c r="AE26" s="1"/>
  <c r="O447"/>
  <c r="P447" s="1"/>
  <c r="AN147" l="1"/>
  <c r="AO147" s="1"/>
  <c r="AI85"/>
  <c r="AJ85" s="1"/>
  <c r="AD27"/>
  <c r="AE27" s="1"/>
  <c r="O448"/>
  <c r="P448" s="1"/>
  <c r="AN148" l="1"/>
  <c r="AO148" s="1"/>
  <c r="AI86"/>
  <c r="AJ86" s="1"/>
  <c r="AD28"/>
  <c r="AE28" s="1"/>
  <c r="O449"/>
  <c r="P449" s="1"/>
  <c r="AN149" l="1"/>
  <c r="AO149" s="1"/>
  <c r="AI87"/>
  <c r="AJ87" s="1"/>
  <c r="AD29"/>
  <c r="AE29" s="1"/>
  <c r="O450"/>
  <c r="P450" s="1"/>
  <c r="AN150" l="1"/>
  <c r="AO150" s="1"/>
  <c r="AI88"/>
  <c r="AJ88" s="1"/>
  <c r="AD30"/>
  <c r="AE30" s="1"/>
  <c r="O451"/>
  <c r="P451" s="1"/>
  <c r="AN151" l="1"/>
  <c r="AO151" s="1"/>
  <c r="AI89"/>
  <c r="AJ89" s="1"/>
  <c r="AD31"/>
  <c r="AE31" s="1"/>
  <c r="O452"/>
  <c r="P452" s="1"/>
  <c r="AN152" l="1"/>
  <c r="AO152" s="1"/>
  <c r="AI90"/>
  <c r="AJ90" s="1"/>
  <c r="AD32"/>
  <c r="AE32" s="1"/>
  <c r="O453"/>
  <c r="P453" s="1"/>
  <c r="AN153" l="1"/>
  <c r="AO153" s="1"/>
  <c r="AI91"/>
  <c r="AJ91" s="1"/>
  <c r="AD33"/>
  <c r="AE33" s="1"/>
  <c r="O454"/>
  <c r="P454" s="1"/>
  <c r="AN154" l="1"/>
  <c r="AO154" s="1"/>
  <c r="AI92"/>
  <c r="AJ92" s="1"/>
  <c r="AD34"/>
  <c r="AE34" s="1"/>
  <c r="O455"/>
  <c r="P455" s="1"/>
  <c r="B38" s="1"/>
  <c r="AN155" l="1"/>
  <c r="AO155" s="1"/>
  <c r="AI93"/>
  <c r="AJ93" s="1"/>
  <c r="AD35"/>
  <c r="AE35" s="1"/>
  <c r="B39"/>
  <c r="Z6" s="1"/>
  <c r="Z3"/>
  <c r="O456"/>
  <c r="P456" s="1"/>
  <c r="B40" l="1"/>
  <c r="Z7" s="1"/>
  <c r="AN156"/>
  <c r="AO156" s="1"/>
  <c r="AI94"/>
  <c r="AJ94" s="1"/>
  <c r="AD36"/>
  <c r="AE36" s="1"/>
  <c r="O457"/>
  <c r="P457" s="1"/>
  <c r="AN157" l="1"/>
  <c r="AO157" s="1"/>
  <c r="AI95"/>
  <c r="AJ95" s="1"/>
  <c r="AD37"/>
  <c r="AE37" s="1"/>
  <c r="X17"/>
  <c r="X21"/>
  <c r="X25"/>
  <c r="X29"/>
  <c r="X33"/>
  <c r="X37"/>
  <c r="X41"/>
  <c r="X45"/>
  <c r="X49"/>
  <c r="X53"/>
  <c r="X57"/>
  <c r="X61"/>
  <c r="X65"/>
  <c r="X69"/>
  <c r="X73"/>
  <c r="X77"/>
  <c r="X81"/>
  <c r="X85"/>
  <c r="X89"/>
  <c r="X93"/>
  <c r="X97"/>
  <c r="X101"/>
  <c r="X105"/>
  <c r="X109"/>
  <c r="X113"/>
  <c r="X117"/>
  <c r="X121"/>
  <c r="X125"/>
  <c r="X129"/>
  <c r="X133"/>
  <c r="X137"/>
  <c r="X141"/>
  <c r="X145"/>
  <c r="X149"/>
  <c r="X153"/>
  <c r="X157"/>
  <c r="X161"/>
  <c r="X165"/>
  <c r="X169"/>
  <c r="X173"/>
  <c r="X177"/>
  <c r="X181"/>
  <c r="X185"/>
  <c r="X189"/>
  <c r="X193"/>
  <c r="X197"/>
  <c r="X201"/>
  <c r="X205"/>
  <c r="X209"/>
  <c r="X213"/>
  <c r="X217"/>
  <c r="X221"/>
  <c r="X225"/>
  <c r="X229"/>
  <c r="X233"/>
  <c r="X237"/>
  <c r="X241"/>
  <c r="X245"/>
  <c r="X249"/>
  <c r="X253"/>
  <c r="X257"/>
  <c r="X261"/>
  <c r="X265"/>
  <c r="X269"/>
  <c r="X273"/>
  <c r="X277"/>
  <c r="X281"/>
  <c r="X285"/>
  <c r="X289"/>
  <c r="X293"/>
  <c r="X297"/>
  <c r="X301"/>
  <c r="X305"/>
  <c r="X309"/>
  <c r="X313"/>
  <c r="X317"/>
  <c r="X321"/>
  <c r="X325"/>
  <c r="X329"/>
  <c r="X333"/>
  <c r="X337"/>
  <c r="X341"/>
  <c r="X345"/>
  <c r="X349"/>
  <c r="X353"/>
  <c r="X357"/>
  <c r="X361"/>
  <c r="X365"/>
  <c r="X369"/>
  <c r="X373"/>
  <c r="X377"/>
  <c r="X381"/>
  <c r="X385"/>
  <c r="X389"/>
  <c r="X393"/>
  <c r="X397"/>
  <c r="X401"/>
  <c r="X405"/>
  <c r="X409"/>
  <c r="X413"/>
  <c r="X417"/>
  <c r="X421"/>
  <c r="X425"/>
  <c r="X429"/>
  <c r="X408"/>
  <c r="X416"/>
  <c r="X420"/>
  <c r="X428"/>
  <c r="X13"/>
  <c r="X50"/>
  <c r="X62"/>
  <c r="X70"/>
  <c r="X78"/>
  <c r="X82"/>
  <c r="X90"/>
  <c r="X94"/>
  <c r="X102"/>
  <c r="X106"/>
  <c r="X114"/>
  <c r="X122"/>
  <c r="X126"/>
  <c r="X134"/>
  <c r="X138"/>
  <c r="X146"/>
  <c r="X154"/>
  <c r="X162"/>
  <c r="X166"/>
  <c r="X178"/>
  <c r="X190"/>
  <c r="X198"/>
  <c r="X210"/>
  <c r="X218"/>
  <c r="X230"/>
  <c r="X242"/>
  <c r="X250"/>
  <c r="X262"/>
  <c r="X270"/>
  <c r="X282"/>
  <c r="X294"/>
  <c r="X302"/>
  <c r="X310"/>
  <c r="X322"/>
  <c r="X334"/>
  <c r="X342"/>
  <c r="X354"/>
  <c r="X362"/>
  <c r="X374"/>
  <c r="X390"/>
  <c r="X398"/>
  <c r="X410"/>
  <c r="X422"/>
  <c r="X430"/>
  <c r="X16"/>
  <c r="X20"/>
  <c r="X24"/>
  <c r="X28"/>
  <c r="X32"/>
  <c r="X36"/>
  <c r="X40"/>
  <c r="X44"/>
  <c r="X48"/>
  <c r="X52"/>
  <c r="X56"/>
  <c r="X60"/>
  <c r="X64"/>
  <c r="X68"/>
  <c r="X72"/>
  <c r="X76"/>
  <c r="X80"/>
  <c r="X84"/>
  <c r="X88"/>
  <c r="X92"/>
  <c r="X96"/>
  <c r="X100"/>
  <c r="X104"/>
  <c r="X108"/>
  <c r="X112"/>
  <c r="X116"/>
  <c r="X120"/>
  <c r="X124"/>
  <c r="X128"/>
  <c r="X132"/>
  <c r="X136"/>
  <c r="X140"/>
  <c r="X144"/>
  <c r="X148"/>
  <c r="X152"/>
  <c r="X156"/>
  <c r="X160"/>
  <c r="X164"/>
  <c r="X168"/>
  <c r="X172"/>
  <c r="X176"/>
  <c r="X180"/>
  <c r="X184"/>
  <c r="X188"/>
  <c r="X192"/>
  <c r="X196"/>
  <c r="X200"/>
  <c r="X204"/>
  <c r="X208"/>
  <c r="X212"/>
  <c r="X216"/>
  <c r="X220"/>
  <c r="X224"/>
  <c r="X228"/>
  <c r="X232"/>
  <c r="X236"/>
  <c r="X240"/>
  <c r="X244"/>
  <c r="X248"/>
  <c r="X252"/>
  <c r="X256"/>
  <c r="X260"/>
  <c r="X264"/>
  <c r="X268"/>
  <c r="X272"/>
  <c r="X276"/>
  <c r="X280"/>
  <c r="X284"/>
  <c r="X288"/>
  <c r="X292"/>
  <c r="X296"/>
  <c r="X300"/>
  <c r="X304"/>
  <c r="X308"/>
  <c r="X312"/>
  <c r="X316"/>
  <c r="X320"/>
  <c r="X324"/>
  <c r="X328"/>
  <c r="X332"/>
  <c r="X336"/>
  <c r="X340"/>
  <c r="X344"/>
  <c r="X348"/>
  <c r="X352"/>
  <c r="X356"/>
  <c r="X360"/>
  <c r="X364"/>
  <c r="X368"/>
  <c r="X372"/>
  <c r="X376"/>
  <c r="X380"/>
  <c r="X384"/>
  <c r="X388"/>
  <c r="X392"/>
  <c r="X396"/>
  <c r="X400"/>
  <c r="X404"/>
  <c r="X412"/>
  <c r="X424"/>
  <c r="X14"/>
  <c r="X18"/>
  <c r="X22"/>
  <c r="X26"/>
  <c r="X30"/>
  <c r="X34"/>
  <c r="X38"/>
  <c r="X42"/>
  <c r="X46"/>
  <c r="X54"/>
  <c r="X58"/>
  <c r="X66"/>
  <c r="X74"/>
  <c r="X86"/>
  <c r="X98"/>
  <c r="X110"/>
  <c r="X118"/>
  <c r="X130"/>
  <c r="X142"/>
  <c r="X158"/>
  <c r="X174"/>
  <c r="X186"/>
  <c r="X206"/>
  <c r="X226"/>
  <c r="X238"/>
  <c r="X258"/>
  <c r="X278"/>
  <c r="X290"/>
  <c r="X318"/>
  <c r="X330"/>
  <c r="X350"/>
  <c r="X370"/>
  <c r="X382"/>
  <c r="X402"/>
  <c r="X414"/>
  <c r="X15"/>
  <c r="X19"/>
  <c r="X23"/>
  <c r="X27"/>
  <c r="X31"/>
  <c r="X35"/>
  <c r="X39"/>
  <c r="X43"/>
  <c r="X47"/>
  <c r="X51"/>
  <c r="X55"/>
  <c r="X59"/>
  <c r="X63"/>
  <c r="X67"/>
  <c r="X71"/>
  <c r="X75"/>
  <c r="X79"/>
  <c r="X83"/>
  <c r="X87"/>
  <c r="X91"/>
  <c r="X95"/>
  <c r="X99"/>
  <c r="X103"/>
  <c r="X107"/>
  <c r="X111"/>
  <c r="X115"/>
  <c r="X119"/>
  <c r="X123"/>
  <c r="X127"/>
  <c r="X131"/>
  <c r="X135"/>
  <c r="X139"/>
  <c r="X143"/>
  <c r="X147"/>
  <c r="X151"/>
  <c r="X155"/>
  <c r="X159"/>
  <c r="X163"/>
  <c r="X167"/>
  <c r="X171"/>
  <c r="X175"/>
  <c r="X179"/>
  <c r="X183"/>
  <c r="X187"/>
  <c r="X191"/>
  <c r="X195"/>
  <c r="X199"/>
  <c r="X203"/>
  <c r="X207"/>
  <c r="X211"/>
  <c r="X215"/>
  <c r="X219"/>
  <c r="X223"/>
  <c r="X227"/>
  <c r="X231"/>
  <c r="X235"/>
  <c r="X239"/>
  <c r="X243"/>
  <c r="X247"/>
  <c r="X251"/>
  <c r="X255"/>
  <c r="X259"/>
  <c r="X263"/>
  <c r="X267"/>
  <c r="X271"/>
  <c r="X275"/>
  <c r="X279"/>
  <c r="X283"/>
  <c r="X287"/>
  <c r="X291"/>
  <c r="X295"/>
  <c r="X299"/>
  <c r="X303"/>
  <c r="X307"/>
  <c r="X311"/>
  <c r="X315"/>
  <c r="X319"/>
  <c r="X323"/>
  <c r="X327"/>
  <c r="X331"/>
  <c r="X335"/>
  <c r="X339"/>
  <c r="X343"/>
  <c r="X347"/>
  <c r="X351"/>
  <c r="X355"/>
  <c r="X359"/>
  <c r="X363"/>
  <c r="X367"/>
  <c r="X371"/>
  <c r="X375"/>
  <c r="X379"/>
  <c r="X383"/>
  <c r="X387"/>
  <c r="X391"/>
  <c r="X395"/>
  <c r="X399"/>
  <c r="X403"/>
  <c r="X407"/>
  <c r="X411"/>
  <c r="X415"/>
  <c r="X419"/>
  <c r="X423"/>
  <c r="X427"/>
  <c r="X431"/>
  <c r="X150"/>
  <c r="X170"/>
  <c r="X182"/>
  <c r="X194"/>
  <c r="X202"/>
  <c r="X214"/>
  <c r="X222"/>
  <c r="X234"/>
  <c r="X246"/>
  <c r="X254"/>
  <c r="X266"/>
  <c r="X274"/>
  <c r="X286"/>
  <c r="X298"/>
  <c r="X306"/>
  <c r="X314"/>
  <c r="X326"/>
  <c r="X338"/>
  <c r="X346"/>
  <c r="X358"/>
  <c r="X366"/>
  <c r="X378"/>
  <c r="X386"/>
  <c r="X394"/>
  <c r="X406"/>
  <c r="X418"/>
  <c r="X426"/>
  <c r="X12"/>
  <c r="O458"/>
  <c r="P458" s="1"/>
  <c r="AN158" l="1"/>
  <c r="AO158" s="1"/>
  <c r="AI96"/>
  <c r="AJ96" s="1"/>
  <c r="AD38"/>
  <c r="AE38" s="1"/>
  <c r="Y12"/>
  <c r="Z12" s="1"/>
  <c r="O459"/>
  <c r="P459" s="1"/>
  <c r="AN159" l="1"/>
  <c r="AO159" s="1"/>
  <c r="AI97"/>
  <c r="AJ97" s="1"/>
  <c r="AD39"/>
  <c r="AE39" s="1"/>
  <c r="Y13"/>
  <c r="Z13" s="1"/>
  <c r="O460"/>
  <c r="P460" s="1"/>
  <c r="AN160" l="1"/>
  <c r="AO160" s="1"/>
  <c r="AI98"/>
  <c r="AJ98" s="1"/>
  <c r="AD40"/>
  <c r="AE40" s="1"/>
  <c r="Y14"/>
  <c r="Z14" s="1"/>
  <c r="Y15" s="1"/>
  <c r="Z15" s="1"/>
  <c r="O461"/>
  <c r="P461" s="1"/>
  <c r="AN161" l="1"/>
  <c r="AO161" s="1"/>
  <c r="AI99"/>
  <c r="AJ99" s="1"/>
  <c r="AD41"/>
  <c r="AE41" s="1"/>
  <c r="Y16"/>
  <c r="Z16" s="1"/>
  <c r="O462"/>
  <c r="P462" s="1"/>
  <c r="AN162" l="1"/>
  <c r="AO162" s="1"/>
  <c r="AI100"/>
  <c r="AJ100" s="1"/>
  <c r="AD42"/>
  <c r="AE42" s="1"/>
  <c r="Y17"/>
  <c r="Z17" s="1"/>
  <c r="O463"/>
  <c r="P463" s="1"/>
  <c r="AN163" l="1"/>
  <c r="AO163" s="1"/>
  <c r="AI101"/>
  <c r="AJ101" s="1"/>
  <c r="AD43"/>
  <c r="AE43" s="1"/>
  <c r="Y18"/>
  <c r="Z18" s="1"/>
  <c r="O464"/>
  <c r="P464" s="1"/>
  <c r="AN164" l="1"/>
  <c r="AO164" s="1"/>
  <c r="AI102"/>
  <c r="AJ102" s="1"/>
  <c r="AD44"/>
  <c r="AE44" s="1"/>
  <c r="Y19"/>
  <c r="Z19" s="1"/>
  <c r="O465"/>
  <c r="P465" s="1"/>
  <c r="AN165" l="1"/>
  <c r="AO165" s="1"/>
  <c r="AI103"/>
  <c r="AJ103" s="1"/>
  <c r="AD45"/>
  <c r="AE45" s="1"/>
  <c r="Y20"/>
  <c r="Z20" s="1"/>
  <c r="O466"/>
  <c r="P466" s="1"/>
  <c r="AN166" l="1"/>
  <c r="AO166" s="1"/>
  <c r="AI104"/>
  <c r="AJ104" s="1"/>
  <c r="AD46"/>
  <c r="AE46" s="1"/>
  <c r="AD47" s="1"/>
  <c r="Y21"/>
  <c r="Z21" s="1"/>
  <c r="O467"/>
  <c r="P467" s="1"/>
  <c r="AN167" l="1"/>
  <c r="AO167" s="1"/>
  <c r="AI105"/>
  <c r="AJ105" s="1"/>
  <c r="AE47"/>
  <c r="Y22"/>
  <c r="Z22" s="1"/>
  <c r="O468"/>
  <c r="P468" s="1"/>
  <c r="AN168" l="1"/>
  <c r="AO168" s="1"/>
  <c r="AI106"/>
  <c r="AJ106" s="1"/>
  <c r="AD48"/>
  <c r="AE48" s="1"/>
  <c r="Y23"/>
  <c r="Z23" s="1"/>
  <c r="O469"/>
  <c r="P469" s="1"/>
  <c r="AN169" l="1"/>
  <c r="AO169" s="1"/>
  <c r="AI107"/>
  <c r="AJ107" s="1"/>
  <c r="AD49"/>
  <c r="AE49" s="1"/>
  <c r="Y24"/>
  <c r="Z24" s="1"/>
  <c r="O470"/>
  <c r="P470" s="1"/>
  <c r="AN170" l="1"/>
  <c r="AO170" s="1"/>
  <c r="AI108"/>
  <c r="AJ108" s="1"/>
  <c r="AD50"/>
  <c r="AE50" s="1"/>
  <c r="Y25"/>
  <c r="Z25" s="1"/>
  <c r="O471"/>
  <c r="P471" s="1"/>
  <c r="AN171" l="1"/>
  <c r="AO171" s="1"/>
  <c r="AI109"/>
  <c r="AJ109" s="1"/>
  <c r="AD51"/>
  <c r="AE51" s="1"/>
  <c r="Y26"/>
  <c r="Z26" s="1"/>
  <c r="O472"/>
  <c r="P472" s="1"/>
  <c r="AN172" l="1"/>
  <c r="AO172" s="1"/>
  <c r="AI110"/>
  <c r="AJ110" s="1"/>
  <c r="AD52"/>
  <c r="AE52" s="1"/>
  <c r="Y27"/>
  <c r="Z27" s="1"/>
  <c r="O473"/>
  <c r="P473" s="1"/>
  <c r="AN173" l="1"/>
  <c r="AO173" s="1"/>
  <c r="AI111"/>
  <c r="AJ111" s="1"/>
  <c r="AD53"/>
  <c r="AE53" s="1"/>
  <c r="Y28"/>
  <c r="Z28" s="1"/>
  <c r="O474"/>
  <c r="P474" s="1"/>
  <c r="AN174" l="1"/>
  <c r="AO174" s="1"/>
  <c r="AI112"/>
  <c r="AJ112" s="1"/>
  <c r="AD54"/>
  <c r="AE54" s="1"/>
  <c r="Y29"/>
  <c r="Z29" s="1"/>
  <c r="O475"/>
  <c r="P475" s="1"/>
  <c r="AN175" l="1"/>
  <c r="AO175" s="1"/>
  <c r="AI113"/>
  <c r="AJ113" s="1"/>
  <c r="AD55"/>
  <c r="AE55" s="1"/>
  <c r="Y30"/>
  <c r="Z30" s="1"/>
  <c r="O476"/>
  <c r="P476" s="1"/>
  <c r="AN176" l="1"/>
  <c r="AO176" s="1"/>
  <c r="AI114"/>
  <c r="AJ114" s="1"/>
  <c r="AD56"/>
  <c r="AE56" s="1"/>
  <c r="Y31"/>
  <c r="Z31" s="1"/>
  <c r="O477"/>
  <c r="P477" s="1"/>
  <c r="AN177" l="1"/>
  <c r="AO177" s="1"/>
  <c r="AI115"/>
  <c r="AJ115" s="1"/>
  <c r="AD57"/>
  <c r="AE57" s="1"/>
  <c r="Y32"/>
  <c r="Z32" s="1"/>
  <c r="O478"/>
  <c r="P478" s="1"/>
  <c r="AN178" l="1"/>
  <c r="AO178" s="1"/>
  <c r="AI116"/>
  <c r="AJ116" s="1"/>
  <c r="AD58"/>
  <c r="AE58" s="1"/>
  <c r="Y33"/>
  <c r="Z33" s="1"/>
  <c r="O479"/>
  <c r="P479" s="1"/>
  <c r="AN179" l="1"/>
  <c r="AO179" s="1"/>
  <c r="AI117"/>
  <c r="AJ117" s="1"/>
  <c r="AD59"/>
  <c r="AE59" s="1"/>
  <c r="Y34"/>
  <c r="Z34" s="1"/>
  <c r="O480"/>
  <c r="P480" s="1"/>
  <c r="AN180" l="1"/>
  <c r="AO180" s="1"/>
  <c r="AI118"/>
  <c r="AJ118" s="1"/>
  <c r="AD60"/>
  <c r="AE60" s="1"/>
  <c r="Y35"/>
  <c r="Z35" s="1"/>
  <c r="O481"/>
  <c r="P481" s="1"/>
  <c r="AN181" l="1"/>
  <c r="AO181" s="1"/>
  <c r="AI119"/>
  <c r="AJ119" s="1"/>
  <c r="AD61"/>
  <c r="AE61" s="1"/>
  <c r="Y36"/>
  <c r="Z36" s="1"/>
  <c r="O482"/>
  <c r="P482" s="1"/>
  <c r="AN182" l="1"/>
  <c r="AO182" s="1"/>
  <c r="AI120"/>
  <c r="AJ120" s="1"/>
  <c r="AD62"/>
  <c r="AE62" s="1"/>
  <c r="Y37"/>
  <c r="Z37" s="1"/>
  <c r="O483"/>
  <c r="P483" s="1"/>
  <c r="AN183" l="1"/>
  <c r="AO183" s="1"/>
  <c r="AI121"/>
  <c r="AJ121" s="1"/>
  <c r="AD63"/>
  <c r="AE63" s="1"/>
  <c r="Y38"/>
  <c r="Z38" s="1"/>
  <c r="O484"/>
  <c r="P484" s="1"/>
  <c r="AN184" l="1"/>
  <c r="AO184" s="1"/>
  <c r="AI122"/>
  <c r="AJ122" s="1"/>
  <c r="AD64"/>
  <c r="AE64" s="1"/>
  <c r="Y39"/>
  <c r="Z39" s="1"/>
  <c r="O485"/>
  <c r="P485" s="1"/>
  <c r="AN185" l="1"/>
  <c r="AO185" s="1"/>
  <c r="AI123"/>
  <c r="AJ123" s="1"/>
  <c r="AD65"/>
  <c r="AE65" s="1"/>
  <c r="AD66" s="1"/>
  <c r="Y40"/>
  <c r="Z40" s="1"/>
  <c r="O486"/>
  <c r="P486" s="1"/>
  <c r="AN186" l="1"/>
  <c r="AO186" s="1"/>
  <c r="AI124"/>
  <c r="AJ124" s="1"/>
  <c r="AE66"/>
  <c r="AD67" s="1"/>
  <c r="Y41"/>
  <c r="Z41" s="1"/>
  <c r="O487"/>
  <c r="P487" s="1"/>
  <c r="AN187" l="1"/>
  <c r="AO187" s="1"/>
  <c r="AI125"/>
  <c r="AJ125" s="1"/>
  <c r="AE67"/>
  <c r="Y42"/>
  <c r="Z42" s="1"/>
  <c r="O488"/>
  <c r="P488" s="1"/>
  <c r="AN188" l="1"/>
  <c r="AO188" s="1"/>
  <c r="AI126"/>
  <c r="AJ126" s="1"/>
  <c r="AD68"/>
  <c r="AE68" s="1"/>
  <c r="Y43"/>
  <c r="Z43" s="1"/>
  <c r="O489"/>
  <c r="P489" s="1"/>
  <c r="AN189" l="1"/>
  <c r="AO189" s="1"/>
  <c r="AI127"/>
  <c r="AJ127" s="1"/>
  <c r="AD69"/>
  <c r="AE69" s="1"/>
  <c r="Y44"/>
  <c r="Z44" s="1"/>
  <c r="O490"/>
  <c r="P490" s="1"/>
  <c r="AN190" l="1"/>
  <c r="AO190" s="1"/>
  <c r="AI128"/>
  <c r="AJ128" s="1"/>
  <c r="AD70"/>
  <c r="AE70" s="1"/>
  <c r="Y45"/>
  <c r="Z45" s="1"/>
  <c r="O491"/>
  <c r="P491" s="1"/>
  <c r="AN191" l="1"/>
  <c r="AO191" s="1"/>
  <c r="AI129"/>
  <c r="AJ129" s="1"/>
  <c r="AD71"/>
  <c r="AE71" s="1"/>
  <c r="Y46"/>
  <c r="Z46" s="1"/>
  <c r="P9"/>
  <c r="B23" s="1"/>
  <c r="B28" s="1"/>
  <c r="AN192" l="1"/>
  <c r="AO192" s="1"/>
  <c r="AI130"/>
  <c r="AJ130" s="1"/>
  <c r="AD72"/>
  <c r="AE72" s="1"/>
  <c r="Y47"/>
  <c r="Z47" s="1"/>
  <c r="U3"/>
  <c r="B31"/>
  <c r="U6" s="1"/>
  <c r="AN193" l="1"/>
  <c r="AO193" s="1"/>
  <c r="B32"/>
  <c r="U7" s="1"/>
  <c r="AI131"/>
  <c r="AJ131" s="1"/>
  <c r="AD73"/>
  <c r="AE73" s="1"/>
  <c r="Y48"/>
  <c r="Z48" s="1"/>
  <c r="AN194" l="1"/>
  <c r="AO194" s="1"/>
  <c r="AI132"/>
  <c r="AJ132" s="1"/>
  <c r="AD74"/>
  <c r="AE74" s="1"/>
  <c r="Y49"/>
  <c r="Z49" s="1"/>
  <c r="S13"/>
  <c r="S14"/>
  <c r="S15"/>
  <c r="S16"/>
  <c r="S17"/>
  <c r="S18"/>
  <c r="S19"/>
  <c r="S20"/>
  <c r="S21"/>
  <c r="S22"/>
  <c r="S23"/>
  <c r="S24"/>
  <c r="S25"/>
  <c r="S26"/>
  <c r="S27"/>
  <c r="S28"/>
  <c r="S29"/>
  <c r="S30"/>
  <c r="S31"/>
  <c r="S32"/>
  <c r="S33"/>
  <c r="S34"/>
  <c r="S35"/>
  <c r="S36"/>
  <c r="S37"/>
  <c r="S38"/>
  <c r="S39"/>
  <c r="S40"/>
  <c r="S41"/>
  <c r="S42"/>
  <c r="S43"/>
  <c r="S44"/>
  <c r="S45"/>
  <c r="S46"/>
  <c r="S47"/>
  <c r="S48"/>
  <c r="S49"/>
  <c r="S50"/>
  <c r="S51"/>
  <c r="S52"/>
  <c r="S53"/>
  <c r="S54"/>
  <c r="S55"/>
  <c r="S56"/>
  <c r="S57"/>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98"/>
  <c r="S99"/>
  <c r="S100"/>
  <c r="S101"/>
  <c r="S102"/>
  <c r="S103"/>
  <c r="S104"/>
  <c r="S105"/>
  <c r="S106"/>
  <c r="S107"/>
  <c r="S108"/>
  <c r="S109"/>
  <c r="S110"/>
  <c r="S111"/>
  <c r="S112"/>
  <c r="S113"/>
  <c r="S114"/>
  <c r="S115"/>
  <c r="S116"/>
  <c r="S117"/>
  <c r="S118"/>
  <c r="S119"/>
  <c r="S120"/>
  <c r="S121"/>
  <c r="S122"/>
  <c r="S123"/>
  <c r="S124"/>
  <c r="S125"/>
  <c r="S126"/>
  <c r="S127"/>
  <c r="S128"/>
  <c r="S129"/>
  <c r="S130"/>
  <c r="S131"/>
  <c r="S132"/>
  <c r="S133"/>
  <c r="S134"/>
  <c r="S135"/>
  <c r="S136"/>
  <c r="S137"/>
  <c r="S138"/>
  <c r="S139"/>
  <c r="S140"/>
  <c r="S141"/>
  <c r="S142"/>
  <c r="S143"/>
  <c r="S144"/>
  <c r="S145"/>
  <c r="S146"/>
  <c r="S147"/>
  <c r="S148"/>
  <c r="S149"/>
  <c r="S150"/>
  <c r="S151"/>
  <c r="S152"/>
  <c r="S153"/>
  <c r="S154"/>
  <c r="S155"/>
  <c r="S156"/>
  <c r="S157"/>
  <c r="S158"/>
  <c r="S159"/>
  <c r="S160"/>
  <c r="S161"/>
  <c r="S162"/>
  <c r="S163"/>
  <c r="S164"/>
  <c r="S165"/>
  <c r="S166"/>
  <c r="S167"/>
  <c r="S168"/>
  <c r="S169"/>
  <c r="S170"/>
  <c r="S171"/>
  <c r="S172"/>
  <c r="S173"/>
  <c r="S174"/>
  <c r="S175"/>
  <c r="S176"/>
  <c r="S177"/>
  <c r="S178"/>
  <c r="S179"/>
  <c r="S180"/>
  <c r="S181"/>
  <c r="S182"/>
  <c r="S183"/>
  <c r="S184"/>
  <c r="S185"/>
  <c r="S186"/>
  <c r="S187"/>
  <c r="S188"/>
  <c r="S189"/>
  <c r="S190"/>
  <c r="S191"/>
  <c r="S192"/>
  <c r="S193"/>
  <c r="S194"/>
  <c r="S195"/>
  <c r="S196"/>
  <c r="S197"/>
  <c r="S198"/>
  <c r="S199"/>
  <c r="S200"/>
  <c r="S201"/>
  <c r="S202"/>
  <c r="S203"/>
  <c r="S204"/>
  <c r="S205"/>
  <c r="S206"/>
  <c r="S207"/>
  <c r="S208"/>
  <c r="S209"/>
  <c r="S210"/>
  <c r="S211"/>
  <c r="S212"/>
  <c r="S213"/>
  <c r="S214"/>
  <c r="S215"/>
  <c r="S216"/>
  <c r="S217"/>
  <c r="S218"/>
  <c r="S219"/>
  <c r="S220"/>
  <c r="S221"/>
  <c r="S222"/>
  <c r="S223"/>
  <c r="S224"/>
  <c r="S225"/>
  <c r="S226"/>
  <c r="S227"/>
  <c r="S228"/>
  <c r="S229"/>
  <c r="S230"/>
  <c r="S231"/>
  <c r="S232"/>
  <c r="S233"/>
  <c r="S234"/>
  <c r="S235"/>
  <c r="S236"/>
  <c r="S237"/>
  <c r="S238"/>
  <c r="S239"/>
  <c r="S240"/>
  <c r="S241"/>
  <c r="S242"/>
  <c r="S243"/>
  <c r="S244"/>
  <c r="S245"/>
  <c r="S246"/>
  <c r="S247"/>
  <c r="S248"/>
  <c r="S249"/>
  <c r="S250"/>
  <c r="S251"/>
  <c r="S252"/>
  <c r="S253"/>
  <c r="S254"/>
  <c r="S255"/>
  <c r="S256"/>
  <c r="S257"/>
  <c r="S258"/>
  <c r="S259"/>
  <c r="S260"/>
  <c r="S261"/>
  <c r="S262"/>
  <c r="S263"/>
  <c r="S264"/>
  <c r="S265"/>
  <c r="S266"/>
  <c r="S267"/>
  <c r="S268"/>
  <c r="S269"/>
  <c r="S270"/>
  <c r="S271"/>
  <c r="S272"/>
  <c r="S273"/>
  <c r="S274"/>
  <c r="S275"/>
  <c r="S276"/>
  <c r="S277"/>
  <c r="S278"/>
  <c r="S279"/>
  <c r="S280"/>
  <c r="S281"/>
  <c r="S282"/>
  <c r="S283"/>
  <c r="S284"/>
  <c r="S285"/>
  <c r="S286"/>
  <c r="S287"/>
  <c r="S288"/>
  <c r="S289"/>
  <c r="S290"/>
  <c r="S291"/>
  <c r="S292"/>
  <c r="S293"/>
  <c r="S294"/>
  <c r="S295"/>
  <c r="S296"/>
  <c r="S297"/>
  <c r="S298"/>
  <c r="S299"/>
  <c r="S300"/>
  <c r="S301"/>
  <c r="S302"/>
  <c r="S303"/>
  <c r="S304"/>
  <c r="S305"/>
  <c r="S306"/>
  <c r="S307"/>
  <c r="S308"/>
  <c r="S309"/>
  <c r="S310"/>
  <c r="S311"/>
  <c r="S312"/>
  <c r="S313"/>
  <c r="S314"/>
  <c r="S315"/>
  <c r="S316"/>
  <c r="S317"/>
  <c r="S318"/>
  <c r="S319"/>
  <c r="S320"/>
  <c r="S321"/>
  <c r="S322"/>
  <c r="S323"/>
  <c r="S324"/>
  <c r="S325"/>
  <c r="S326"/>
  <c r="S327"/>
  <c r="S328"/>
  <c r="S329"/>
  <c r="S330"/>
  <c r="S331"/>
  <c r="S332"/>
  <c r="S333"/>
  <c r="S334"/>
  <c r="S335"/>
  <c r="S336"/>
  <c r="S337"/>
  <c r="S338"/>
  <c r="S339"/>
  <c r="S340"/>
  <c r="S341"/>
  <c r="S342"/>
  <c r="S343"/>
  <c r="S344"/>
  <c r="S345"/>
  <c r="S346"/>
  <c r="S347"/>
  <c r="S348"/>
  <c r="S349"/>
  <c r="S350"/>
  <c r="S351"/>
  <c r="S352"/>
  <c r="S353"/>
  <c r="S354"/>
  <c r="S355"/>
  <c r="S356"/>
  <c r="S357"/>
  <c r="S358"/>
  <c r="S359"/>
  <c r="S360"/>
  <c r="S361"/>
  <c r="S362"/>
  <c r="S363"/>
  <c r="S364"/>
  <c r="S365"/>
  <c r="S366"/>
  <c r="S367"/>
  <c r="S368"/>
  <c r="S369"/>
  <c r="S370"/>
  <c r="S371"/>
  <c r="S372"/>
  <c r="S373"/>
  <c r="S374"/>
  <c r="S375"/>
  <c r="S376"/>
  <c r="S377"/>
  <c r="S378"/>
  <c r="S379"/>
  <c r="S380"/>
  <c r="S381"/>
  <c r="S382"/>
  <c r="S383"/>
  <c r="S384"/>
  <c r="S385"/>
  <c r="S386"/>
  <c r="S387"/>
  <c r="S388"/>
  <c r="S389"/>
  <c r="S390"/>
  <c r="S391"/>
  <c r="S392"/>
  <c r="S393"/>
  <c r="S394"/>
  <c r="S395"/>
  <c r="S12"/>
  <c r="T12" s="1"/>
  <c r="U12" s="1"/>
  <c r="AN195" l="1"/>
  <c r="AO195" s="1"/>
  <c r="AI133"/>
  <c r="AJ133" s="1"/>
  <c r="AD75"/>
  <c r="AE75" s="1"/>
  <c r="Y50"/>
  <c r="Z50" s="1"/>
  <c r="T13"/>
  <c r="U13" s="1"/>
  <c r="AN196" l="1"/>
  <c r="AO196" s="1"/>
  <c r="AI134"/>
  <c r="AJ134" s="1"/>
  <c r="AD76"/>
  <c r="AE76" s="1"/>
  <c r="Y51"/>
  <c r="Z51" s="1"/>
  <c r="T14"/>
  <c r="U14" s="1"/>
  <c r="T15" s="1"/>
  <c r="U15" s="1"/>
  <c r="AN197" l="1"/>
  <c r="AO197" s="1"/>
  <c r="AI135"/>
  <c r="AJ135" s="1"/>
  <c r="AD77"/>
  <c r="AE77" s="1"/>
  <c r="Y52"/>
  <c r="Z52" s="1"/>
  <c r="T16"/>
  <c r="U16" s="1"/>
  <c r="AN198" l="1"/>
  <c r="AO198" s="1"/>
  <c r="AI136"/>
  <c r="AJ136" s="1"/>
  <c r="AD78"/>
  <c r="AE78" s="1"/>
  <c r="Y53"/>
  <c r="Z53" s="1"/>
  <c r="T17"/>
  <c r="U17" s="1"/>
  <c r="T18" s="1"/>
  <c r="U18" s="1"/>
  <c r="AN199" l="1"/>
  <c r="AO199" s="1"/>
  <c r="AI137"/>
  <c r="AJ137" s="1"/>
  <c r="AD79"/>
  <c r="AE79" s="1"/>
  <c r="Y54"/>
  <c r="Z54" s="1"/>
  <c r="T19"/>
  <c r="U19" s="1"/>
  <c r="T20" s="1"/>
  <c r="U20" s="1"/>
  <c r="AN200" l="1"/>
  <c r="AO200" s="1"/>
  <c r="AI138"/>
  <c r="AJ138" s="1"/>
  <c r="AD80"/>
  <c r="AE80" s="1"/>
  <c r="Y55"/>
  <c r="Z55" s="1"/>
  <c r="T21"/>
  <c r="U21" s="1"/>
  <c r="AN201" l="1"/>
  <c r="AO201" s="1"/>
  <c r="AI139"/>
  <c r="AJ139" s="1"/>
  <c r="AD81"/>
  <c r="AE81" s="1"/>
  <c r="Y56"/>
  <c r="Z56" s="1"/>
  <c r="T22"/>
  <c r="U22" s="1"/>
  <c r="AN202" l="1"/>
  <c r="AO202" s="1"/>
  <c r="AI140"/>
  <c r="AJ140" s="1"/>
  <c r="AD82"/>
  <c r="AE82" s="1"/>
  <c r="Y57"/>
  <c r="Z57" s="1"/>
  <c r="T23"/>
  <c r="U23" s="1"/>
  <c r="AN203" l="1"/>
  <c r="AO203" s="1"/>
  <c r="AI141"/>
  <c r="AJ141" s="1"/>
  <c r="AD83"/>
  <c r="AE83" s="1"/>
  <c r="Y58"/>
  <c r="Z58" s="1"/>
  <c r="T24"/>
  <c r="U24" s="1"/>
  <c r="AN204" l="1"/>
  <c r="AO204" s="1"/>
  <c r="AI142"/>
  <c r="AJ142" s="1"/>
  <c r="AD84"/>
  <c r="AE84" s="1"/>
  <c r="Y59"/>
  <c r="Z59" s="1"/>
  <c r="T25"/>
  <c r="U25" s="1"/>
  <c r="AN205" l="1"/>
  <c r="AO205" s="1"/>
  <c r="AI143"/>
  <c r="AJ143" s="1"/>
  <c r="AD85"/>
  <c r="AE85" s="1"/>
  <c r="Y60"/>
  <c r="Z60" s="1"/>
  <c r="T26"/>
  <c r="U26" s="1"/>
  <c r="AN206" l="1"/>
  <c r="AO206" s="1"/>
  <c r="AI144"/>
  <c r="AJ144" s="1"/>
  <c r="AD86"/>
  <c r="AE86" s="1"/>
  <c r="Y61"/>
  <c r="Z61" s="1"/>
  <c r="T27"/>
  <c r="U27" s="1"/>
  <c r="AN207" l="1"/>
  <c r="AO207" s="1"/>
  <c r="AI145"/>
  <c r="AJ145" s="1"/>
  <c r="AD87"/>
  <c r="AE87" s="1"/>
  <c r="Y62"/>
  <c r="Z62" s="1"/>
  <c r="T28"/>
  <c r="U28" s="1"/>
  <c r="AN208" l="1"/>
  <c r="AO208" s="1"/>
  <c r="AI146"/>
  <c r="AJ146" s="1"/>
  <c r="AD88"/>
  <c r="AE88" s="1"/>
  <c r="Y63"/>
  <c r="Z63" s="1"/>
  <c r="T29"/>
  <c r="U29" s="1"/>
  <c r="AN209" l="1"/>
  <c r="AO209" s="1"/>
  <c r="AI147"/>
  <c r="AJ147" s="1"/>
  <c r="AD89"/>
  <c r="AE89" s="1"/>
  <c r="Y64"/>
  <c r="Z64" s="1"/>
  <c r="T30"/>
  <c r="U30" s="1"/>
  <c r="AN210" l="1"/>
  <c r="AO210" s="1"/>
  <c r="AI148"/>
  <c r="AJ148" s="1"/>
  <c r="AD90"/>
  <c r="AE90" s="1"/>
  <c r="Y65"/>
  <c r="Z65" s="1"/>
  <c r="T31"/>
  <c r="U31" s="1"/>
  <c r="AN211" l="1"/>
  <c r="AO211" s="1"/>
  <c r="AI149"/>
  <c r="AJ149" s="1"/>
  <c r="AD91"/>
  <c r="AE91" s="1"/>
  <c r="Y66"/>
  <c r="Z66" s="1"/>
  <c r="T32"/>
  <c r="U32" s="1"/>
  <c r="AN212" l="1"/>
  <c r="AO212" s="1"/>
  <c r="AI150"/>
  <c r="AJ150" s="1"/>
  <c r="AD92"/>
  <c r="AE92" s="1"/>
  <c r="Y67"/>
  <c r="Z67" s="1"/>
  <c r="T33"/>
  <c r="U33" s="1"/>
  <c r="AN213" l="1"/>
  <c r="AO213" s="1"/>
  <c r="AI151"/>
  <c r="AJ151" s="1"/>
  <c r="AD93"/>
  <c r="AE93" s="1"/>
  <c r="Y68"/>
  <c r="Z68" s="1"/>
  <c r="T34"/>
  <c r="U34" s="1"/>
  <c r="AN214" l="1"/>
  <c r="AO214" s="1"/>
  <c r="AI152"/>
  <c r="AJ152" s="1"/>
  <c r="AD94"/>
  <c r="AE94" s="1"/>
  <c r="Y69"/>
  <c r="Z69" s="1"/>
  <c r="T35"/>
  <c r="U35" s="1"/>
  <c r="AN215" l="1"/>
  <c r="AO215" s="1"/>
  <c r="AI153"/>
  <c r="AJ153" s="1"/>
  <c r="AD95"/>
  <c r="AE95" s="1"/>
  <c r="Y70"/>
  <c r="Z70" s="1"/>
  <c r="T36"/>
  <c r="U36" s="1"/>
  <c r="AN216" l="1"/>
  <c r="AO216" s="1"/>
  <c r="AI154"/>
  <c r="AJ154" s="1"/>
  <c r="AD96"/>
  <c r="AE96" s="1"/>
  <c r="Y71"/>
  <c r="Z71" s="1"/>
  <c r="T37"/>
  <c r="U37" s="1"/>
  <c r="AN217" l="1"/>
  <c r="AO217" s="1"/>
  <c r="AI155"/>
  <c r="AJ155" s="1"/>
  <c r="AD97"/>
  <c r="AE97" s="1"/>
  <c r="Y72"/>
  <c r="Z72" s="1"/>
  <c r="T38"/>
  <c r="U38" s="1"/>
  <c r="AN218" l="1"/>
  <c r="AO218" s="1"/>
  <c r="AI156"/>
  <c r="AJ156" s="1"/>
  <c r="AD98"/>
  <c r="AE98" s="1"/>
  <c r="Y73"/>
  <c r="Z73" s="1"/>
  <c r="T39"/>
  <c r="U39" s="1"/>
  <c r="AN219" l="1"/>
  <c r="AO219" s="1"/>
  <c r="AI157"/>
  <c r="AJ157" s="1"/>
  <c r="AD99"/>
  <c r="AE99" s="1"/>
  <c r="Y74"/>
  <c r="Z74" s="1"/>
  <c r="T40"/>
  <c r="U40" s="1"/>
  <c r="AN220" l="1"/>
  <c r="AO220" s="1"/>
  <c r="AI158"/>
  <c r="AJ158" s="1"/>
  <c r="AD100"/>
  <c r="AE100" s="1"/>
  <c r="Y75"/>
  <c r="Z75" s="1"/>
  <c r="T41"/>
  <c r="U41" s="1"/>
  <c r="AN221" l="1"/>
  <c r="AO221" s="1"/>
  <c r="AI159"/>
  <c r="AJ159" s="1"/>
  <c r="AD101"/>
  <c r="AE101" s="1"/>
  <c r="Y76"/>
  <c r="Z76" s="1"/>
  <c r="T42"/>
  <c r="U42" s="1"/>
  <c r="AN222" l="1"/>
  <c r="AO222" s="1"/>
  <c r="AI160"/>
  <c r="AJ160" s="1"/>
  <c r="AD102"/>
  <c r="AE102" s="1"/>
  <c r="Y77"/>
  <c r="Z77" s="1"/>
  <c r="T43"/>
  <c r="U43" s="1"/>
  <c r="AO223" l="1"/>
  <c r="AN223"/>
  <c r="AI161"/>
  <c r="AJ161" s="1"/>
  <c r="AD103"/>
  <c r="AE103" s="1"/>
  <c r="Y78"/>
  <c r="Z78" s="1"/>
  <c r="T44"/>
  <c r="U44" s="1"/>
  <c r="AN224" l="1"/>
  <c r="AO224" s="1"/>
  <c r="AI162"/>
  <c r="AJ162" s="1"/>
  <c r="AD104"/>
  <c r="AE104" s="1"/>
  <c r="Y79"/>
  <c r="Z79" s="1"/>
  <c r="T45"/>
  <c r="U45" s="1"/>
  <c r="AN225" l="1"/>
  <c r="AO225" s="1"/>
  <c r="AI163"/>
  <c r="AJ163" s="1"/>
  <c r="AD105"/>
  <c r="AE105" s="1"/>
  <c r="Y80"/>
  <c r="Z80" s="1"/>
  <c r="T46"/>
  <c r="U46" s="1"/>
  <c r="AN226" l="1"/>
  <c r="AO226" s="1"/>
  <c r="AI164"/>
  <c r="AJ164" s="1"/>
  <c r="AD106"/>
  <c r="AE106" s="1"/>
  <c r="Y81"/>
  <c r="Z81" s="1"/>
  <c r="T47"/>
  <c r="U47" s="1"/>
  <c r="AN227" l="1"/>
  <c r="AO227" s="1"/>
  <c r="AI165"/>
  <c r="AJ165" s="1"/>
  <c r="AD107"/>
  <c r="AE107" s="1"/>
  <c r="Y82"/>
  <c r="Z82" s="1"/>
  <c r="T48"/>
  <c r="U48" s="1"/>
  <c r="AN228" l="1"/>
  <c r="AO228" s="1"/>
  <c r="AI166"/>
  <c r="AJ166" s="1"/>
  <c r="AD108"/>
  <c r="AE108" s="1"/>
  <c r="Y83"/>
  <c r="Z83" s="1"/>
  <c r="T49"/>
  <c r="U49" s="1"/>
  <c r="AN229" l="1"/>
  <c r="AO229" s="1"/>
  <c r="AI167"/>
  <c r="AJ167" s="1"/>
  <c r="AD109"/>
  <c r="AE109" s="1"/>
  <c r="Y84"/>
  <c r="Z84" s="1"/>
  <c r="T50"/>
  <c r="U50" s="1"/>
  <c r="AN230" l="1"/>
  <c r="AO230" s="1"/>
  <c r="AI168"/>
  <c r="AJ168" s="1"/>
  <c r="AD110"/>
  <c r="AE110" s="1"/>
  <c r="Y85"/>
  <c r="Z85" s="1"/>
  <c r="T51"/>
  <c r="U51" s="1"/>
  <c r="AN231" l="1"/>
  <c r="AO231" s="1"/>
  <c r="AI169"/>
  <c r="AJ169" s="1"/>
  <c r="AD111"/>
  <c r="AE111" s="1"/>
  <c r="Y86"/>
  <c r="Z86" s="1"/>
  <c r="T52"/>
  <c r="U52" s="1"/>
  <c r="AN232" l="1"/>
  <c r="AO232" s="1"/>
  <c r="AI170"/>
  <c r="AJ170" s="1"/>
  <c r="AD112"/>
  <c r="AE112" s="1"/>
  <c r="Y87"/>
  <c r="Z87" s="1"/>
  <c r="T53"/>
  <c r="U53" s="1"/>
  <c r="AN233" l="1"/>
  <c r="AO233" s="1"/>
  <c r="AI171"/>
  <c r="AJ171" s="1"/>
  <c r="AD113"/>
  <c r="AE113" s="1"/>
  <c r="Y88"/>
  <c r="Z88" s="1"/>
  <c r="T54"/>
  <c r="U54" s="1"/>
  <c r="AN234" l="1"/>
  <c r="AO234" s="1"/>
  <c r="AI172"/>
  <c r="AJ172" s="1"/>
  <c r="AD114"/>
  <c r="AE114" s="1"/>
  <c r="Y89"/>
  <c r="Z89" s="1"/>
  <c r="T55"/>
  <c r="U55" s="1"/>
  <c r="AN235" l="1"/>
  <c r="AO235" s="1"/>
  <c r="AI173"/>
  <c r="AJ173" s="1"/>
  <c r="AD115"/>
  <c r="AE115" s="1"/>
  <c r="Y90"/>
  <c r="Z90" s="1"/>
  <c r="T56"/>
  <c r="U56" s="1"/>
  <c r="AN236" l="1"/>
  <c r="AO236" s="1"/>
  <c r="AI174"/>
  <c r="AJ174" s="1"/>
  <c r="AD116"/>
  <c r="AE116" s="1"/>
  <c r="Y91"/>
  <c r="Z91" s="1"/>
  <c r="T57"/>
  <c r="U57" s="1"/>
  <c r="AN237" l="1"/>
  <c r="AO237" s="1"/>
  <c r="AI175"/>
  <c r="AJ175" s="1"/>
  <c r="AD117"/>
  <c r="AE117" s="1"/>
  <c r="Y92"/>
  <c r="Z92" s="1"/>
  <c r="T58"/>
  <c r="U58" s="1"/>
  <c r="AN238" l="1"/>
  <c r="AO238" s="1"/>
  <c r="AI176"/>
  <c r="AJ176" s="1"/>
  <c r="AD118"/>
  <c r="AE118" s="1"/>
  <c r="Y93"/>
  <c r="Z93" s="1"/>
  <c r="T59"/>
  <c r="U59" s="1"/>
  <c r="AN239" l="1"/>
  <c r="AO239" s="1"/>
  <c r="AI177"/>
  <c r="AJ177" s="1"/>
  <c r="AD119"/>
  <c r="AE119" s="1"/>
  <c r="Y94"/>
  <c r="Z94" s="1"/>
  <c r="T60"/>
  <c r="U60" s="1"/>
  <c r="AN240" l="1"/>
  <c r="AO240" s="1"/>
  <c r="AI178"/>
  <c r="AJ178" s="1"/>
  <c r="AD120"/>
  <c r="AE120" s="1"/>
  <c r="Y95"/>
  <c r="Z95" s="1"/>
  <c r="T61"/>
  <c r="U61" s="1"/>
  <c r="AN241" l="1"/>
  <c r="AO241" s="1"/>
  <c r="AI179"/>
  <c r="AJ179" s="1"/>
  <c r="AD121"/>
  <c r="AE121" s="1"/>
  <c r="Y96"/>
  <c r="Z96" s="1"/>
  <c r="T62"/>
  <c r="U62" s="1"/>
  <c r="AN242" l="1"/>
  <c r="AO242" s="1"/>
  <c r="AI180"/>
  <c r="AJ180" s="1"/>
  <c r="AD122"/>
  <c r="AE122" s="1"/>
  <c r="Y97"/>
  <c r="Z97" s="1"/>
  <c r="T63"/>
  <c r="U63" s="1"/>
  <c r="AN243" l="1"/>
  <c r="AO243" s="1"/>
  <c r="AI181"/>
  <c r="AJ181" s="1"/>
  <c r="AD123"/>
  <c r="AE123" s="1"/>
  <c r="Y98"/>
  <c r="Z98" s="1"/>
  <c r="T64"/>
  <c r="U64" s="1"/>
  <c r="AN244" l="1"/>
  <c r="AO244" s="1"/>
  <c r="AI182"/>
  <c r="AJ182" s="1"/>
  <c r="AD124"/>
  <c r="AE124" s="1"/>
  <c r="Y99"/>
  <c r="Z99" s="1"/>
  <c r="T65"/>
  <c r="U65" s="1"/>
  <c r="AN245" l="1"/>
  <c r="AO245" s="1"/>
  <c r="AI183"/>
  <c r="AJ183" s="1"/>
  <c r="AD125"/>
  <c r="AE125" s="1"/>
  <c r="Y100"/>
  <c r="Z100" s="1"/>
  <c r="T66"/>
  <c r="U66" s="1"/>
  <c r="AN246" l="1"/>
  <c r="AO246" s="1"/>
  <c r="AI184"/>
  <c r="AJ184" s="1"/>
  <c r="AD126"/>
  <c r="AE126" s="1"/>
  <c r="Y101"/>
  <c r="Z101" s="1"/>
  <c r="T67"/>
  <c r="U67" s="1"/>
  <c r="AN247" l="1"/>
  <c r="AO247" s="1"/>
  <c r="AI185"/>
  <c r="AJ185" s="1"/>
  <c r="AD127"/>
  <c r="AE127" s="1"/>
  <c r="Y102"/>
  <c r="Z102" s="1"/>
  <c r="T68"/>
  <c r="U68" s="1"/>
  <c r="AN248" l="1"/>
  <c r="AO248" s="1"/>
  <c r="AI186"/>
  <c r="AJ186" s="1"/>
  <c r="AD128"/>
  <c r="AE128" s="1"/>
  <c r="Y103"/>
  <c r="Z103" s="1"/>
  <c r="T69"/>
  <c r="U69" s="1"/>
  <c r="AN249" l="1"/>
  <c r="AO249" s="1"/>
  <c r="AI187"/>
  <c r="AJ187" s="1"/>
  <c r="AD129"/>
  <c r="AE129" s="1"/>
  <c r="Y104"/>
  <c r="Z104" s="1"/>
  <c r="T70"/>
  <c r="U70" s="1"/>
  <c r="AN250" l="1"/>
  <c r="AO250" s="1"/>
  <c r="AI188"/>
  <c r="AJ188" s="1"/>
  <c r="AD130"/>
  <c r="AE130" s="1"/>
  <c r="Y105"/>
  <c r="Z105" s="1"/>
  <c r="T71"/>
  <c r="U71" s="1"/>
  <c r="AN251" l="1"/>
  <c r="AO251" s="1"/>
  <c r="AI189"/>
  <c r="AJ189" s="1"/>
  <c r="AD131"/>
  <c r="AE131" s="1"/>
  <c r="Y106"/>
  <c r="Z106" s="1"/>
  <c r="T72"/>
  <c r="U72" s="1"/>
  <c r="AN252" l="1"/>
  <c r="AO252" s="1"/>
  <c r="AI190"/>
  <c r="AJ190" s="1"/>
  <c r="AD132"/>
  <c r="AE132" s="1"/>
  <c r="Y107"/>
  <c r="Z107" s="1"/>
  <c r="T73"/>
  <c r="U73" s="1"/>
  <c r="AN253" l="1"/>
  <c r="AO253" s="1"/>
  <c r="AI191"/>
  <c r="AJ191" s="1"/>
  <c r="AD133"/>
  <c r="AE133" s="1"/>
  <c r="Y108"/>
  <c r="Z108" s="1"/>
  <c r="T74"/>
  <c r="U74" s="1"/>
  <c r="AN254" l="1"/>
  <c r="AO254" s="1"/>
  <c r="AI192"/>
  <c r="AJ192" s="1"/>
  <c r="AD134"/>
  <c r="AE134" s="1"/>
  <c r="Y109"/>
  <c r="Z109" s="1"/>
  <c r="T75"/>
  <c r="U75" s="1"/>
  <c r="AN255" l="1"/>
  <c r="AO255" s="1"/>
  <c r="AI193"/>
  <c r="AJ193" s="1"/>
  <c r="AD135"/>
  <c r="AE135" s="1"/>
  <c r="Y110"/>
  <c r="Z110" s="1"/>
  <c r="T76"/>
  <c r="U76" s="1"/>
  <c r="AN256" l="1"/>
  <c r="AO256" s="1"/>
  <c r="AI194"/>
  <c r="AJ194" s="1"/>
  <c r="AD136"/>
  <c r="AE136" s="1"/>
  <c r="Y111"/>
  <c r="Z111" s="1"/>
  <c r="T77"/>
  <c r="U77" s="1"/>
  <c r="AN257" l="1"/>
  <c r="AO257" s="1"/>
  <c r="AI195"/>
  <c r="AJ195" s="1"/>
  <c r="AD137"/>
  <c r="AE137" s="1"/>
  <c r="Y112"/>
  <c r="Z112" s="1"/>
  <c r="T78"/>
  <c r="U78" s="1"/>
  <c r="AN258" l="1"/>
  <c r="AO258" s="1"/>
  <c r="AI196"/>
  <c r="AJ196" s="1"/>
  <c r="AD138"/>
  <c r="AE138" s="1"/>
  <c r="Y113"/>
  <c r="Z113" s="1"/>
  <c r="T79"/>
  <c r="U79" s="1"/>
  <c r="AN259" l="1"/>
  <c r="AO259" s="1"/>
  <c r="AI197"/>
  <c r="AJ197" s="1"/>
  <c r="AD139"/>
  <c r="AE139" s="1"/>
  <c r="Y114"/>
  <c r="Z114" s="1"/>
  <c r="T80"/>
  <c r="U80" s="1"/>
  <c r="AN260" l="1"/>
  <c r="AO260" s="1"/>
  <c r="AI198"/>
  <c r="AJ198" s="1"/>
  <c r="AD140"/>
  <c r="AE140" s="1"/>
  <c r="Y115"/>
  <c r="Z115" s="1"/>
  <c r="T81"/>
  <c r="U81" s="1"/>
  <c r="AN261" l="1"/>
  <c r="AO261" s="1"/>
  <c r="AI199"/>
  <c r="AJ199" s="1"/>
  <c r="AD141"/>
  <c r="AE141" s="1"/>
  <c r="Y116"/>
  <c r="Z116" s="1"/>
  <c r="T82"/>
  <c r="U82" s="1"/>
  <c r="AN262" l="1"/>
  <c r="AO262" s="1"/>
  <c r="AI200"/>
  <c r="AJ200" s="1"/>
  <c r="AD142"/>
  <c r="AE142" s="1"/>
  <c r="Y117"/>
  <c r="Z117" s="1"/>
  <c r="T83"/>
  <c r="U83" s="1"/>
  <c r="AN263" l="1"/>
  <c r="AO263" s="1"/>
  <c r="AI201"/>
  <c r="AJ201" s="1"/>
  <c r="AD143"/>
  <c r="AE143" s="1"/>
  <c r="Y118"/>
  <c r="Z118" s="1"/>
  <c r="T84"/>
  <c r="U84" s="1"/>
  <c r="AN264" l="1"/>
  <c r="AO264" s="1"/>
  <c r="AI202"/>
  <c r="AJ202" s="1"/>
  <c r="AD144"/>
  <c r="AE144" s="1"/>
  <c r="Y119"/>
  <c r="Z119" s="1"/>
  <c r="T85"/>
  <c r="U85" s="1"/>
  <c r="AN265" l="1"/>
  <c r="AO265" s="1"/>
  <c r="AI203"/>
  <c r="AJ203" s="1"/>
  <c r="AD145"/>
  <c r="AE145" s="1"/>
  <c r="Y120"/>
  <c r="Z120" s="1"/>
  <c r="T86"/>
  <c r="U86" s="1"/>
  <c r="AN266" l="1"/>
  <c r="AO266" s="1"/>
  <c r="AI204"/>
  <c r="AJ204" s="1"/>
  <c r="AD146"/>
  <c r="AE146" s="1"/>
  <c r="Y121"/>
  <c r="Z121" s="1"/>
  <c r="T87"/>
  <c r="U87" s="1"/>
  <c r="AN267" l="1"/>
  <c r="AO267" s="1"/>
  <c r="AI205"/>
  <c r="AJ205" s="1"/>
  <c r="AD147"/>
  <c r="AE147" s="1"/>
  <c r="Y122"/>
  <c r="Z122" s="1"/>
  <c r="T88"/>
  <c r="U88" s="1"/>
  <c r="AN268" l="1"/>
  <c r="AO268" s="1"/>
  <c r="AI206"/>
  <c r="AJ206" s="1"/>
  <c r="AD148"/>
  <c r="AE148" s="1"/>
  <c r="Y123"/>
  <c r="Z123" s="1"/>
  <c r="T89"/>
  <c r="U89" s="1"/>
  <c r="AN269" l="1"/>
  <c r="AO269" s="1"/>
  <c r="AI207"/>
  <c r="AJ207" s="1"/>
  <c r="AD149"/>
  <c r="AE149" s="1"/>
  <c r="Y124"/>
  <c r="Z124" s="1"/>
  <c r="T90"/>
  <c r="U90" s="1"/>
  <c r="AN270" l="1"/>
  <c r="AO270" s="1"/>
  <c r="AI208"/>
  <c r="AJ208" s="1"/>
  <c r="AD150"/>
  <c r="AE150" s="1"/>
  <c r="Y125"/>
  <c r="Z125" s="1"/>
  <c r="T91"/>
  <c r="U91" s="1"/>
  <c r="AN271" l="1"/>
  <c r="AO271" s="1"/>
  <c r="AI209"/>
  <c r="AJ209" s="1"/>
  <c r="AD151"/>
  <c r="AE151" s="1"/>
  <c r="Y126"/>
  <c r="Z126" s="1"/>
  <c r="T92"/>
  <c r="U92" s="1"/>
  <c r="AN272" l="1"/>
  <c r="AO272" s="1"/>
  <c r="AI210"/>
  <c r="AJ210" s="1"/>
  <c r="AD152"/>
  <c r="AE152" s="1"/>
  <c r="Y127"/>
  <c r="Z127" s="1"/>
  <c r="T93"/>
  <c r="U93" s="1"/>
  <c r="AN273" l="1"/>
  <c r="AO273" s="1"/>
  <c r="AI211"/>
  <c r="AJ211" s="1"/>
  <c r="AD153"/>
  <c r="AE153" s="1"/>
  <c r="Y128"/>
  <c r="Z128" s="1"/>
  <c r="T94"/>
  <c r="U94" s="1"/>
  <c r="AN274" l="1"/>
  <c r="AO274" s="1"/>
  <c r="AI212"/>
  <c r="AJ212" s="1"/>
  <c r="AD154"/>
  <c r="AE154" s="1"/>
  <c r="Y129"/>
  <c r="Z129" s="1"/>
  <c r="T95"/>
  <c r="U95" s="1"/>
  <c r="AN275" l="1"/>
  <c r="AO275" s="1"/>
  <c r="AI213"/>
  <c r="AJ213" s="1"/>
  <c r="AD155"/>
  <c r="AE155" s="1"/>
  <c r="Y130"/>
  <c r="Z130" s="1"/>
  <c r="T96"/>
  <c r="U96" s="1"/>
  <c r="AN276" l="1"/>
  <c r="AO276" s="1"/>
  <c r="AI214"/>
  <c r="AJ214" s="1"/>
  <c r="AD156"/>
  <c r="AE156" s="1"/>
  <c r="Y131"/>
  <c r="Z131" s="1"/>
  <c r="T97"/>
  <c r="U97" s="1"/>
  <c r="AN277" l="1"/>
  <c r="AO277" s="1"/>
  <c r="AI215"/>
  <c r="AJ215" s="1"/>
  <c r="AD157"/>
  <c r="AE157" s="1"/>
  <c r="Y132"/>
  <c r="Z132" s="1"/>
  <c r="T98"/>
  <c r="U98" s="1"/>
  <c r="AN278" l="1"/>
  <c r="AO278" s="1"/>
  <c r="AI216"/>
  <c r="AJ216" s="1"/>
  <c r="AD158"/>
  <c r="AE158" s="1"/>
  <c r="Y133"/>
  <c r="Z133" s="1"/>
  <c r="T99"/>
  <c r="U99" s="1"/>
  <c r="AN279" l="1"/>
  <c r="AO279" s="1"/>
  <c r="AI217"/>
  <c r="AJ217" s="1"/>
  <c r="AD159"/>
  <c r="AE159" s="1"/>
  <c r="Y134"/>
  <c r="Z134" s="1"/>
  <c r="T100"/>
  <c r="U100" s="1"/>
  <c r="AN280" l="1"/>
  <c r="AO280" s="1"/>
  <c r="AI218"/>
  <c r="AJ218" s="1"/>
  <c r="AD160"/>
  <c r="AE160" s="1"/>
  <c r="Y135"/>
  <c r="Z135" s="1"/>
  <c r="T101"/>
  <c r="U101" s="1"/>
  <c r="AN281" l="1"/>
  <c r="AO281" s="1"/>
  <c r="AI219"/>
  <c r="AJ219" s="1"/>
  <c r="AD161"/>
  <c r="AE161" s="1"/>
  <c r="Y136"/>
  <c r="Z136" s="1"/>
  <c r="T102"/>
  <c r="U102" s="1"/>
  <c r="AN282" l="1"/>
  <c r="AO282" s="1"/>
  <c r="AI220"/>
  <c r="AJ220" s="1"/>
  <c r="AD162"/>
  <c r="AE162" s="1"/>
  <c r="Y137"/>
  <c r="Z137" s="1"/>
  <c r="T103"/>
  <c r="U103" s="1"/>
  <c r="AN283" l="1"/>
  <c r="AO283" s="1"/>
  <c r="AI221"/>
  <c r="AJ221" s="1"/>
  <c r="AD163"/>
  <c r="AE163" s="1"/>
  <c r="Y138"/>
  <c r="Z138" s="1"/>
  <c r="T104"/>
  <c r="U104" s="1"/>
  <c r="AN284" l="1"/>
  <c r="AO284" s="1"/>
  <c r="AI222"/>
  <c r="AJ222" s="1"/>
  <c r="AD164"/>
  <c r="AE164" s="1"/>
  <c r="Y139"/>
  <c r="Z139" s="1"/>
  <c r="T105"/>
  <c r="U105" s="1"/>
  <c r="AN285" l="1"/>
  <c r="AO285" s="1"/>
  <c r="AI223"/>
  <c r="AJ223" s="1"/>
  <c r="AD165"/>
  <c r="AE165" s="1"/>
  <c r="Y140"/>
  <c r="Z140" s="1"/>
  <c r="T106"/>
  <c r="U106" s="1"/>
  <c r="AN286" l="1"/>
  <c r="AO286" s="1"/>
  <c r="AI224"/>
  <c r="AJ224" s="1"/>
  <c r="AD166"/>
  <c r="AE166" s="1"/>
  <c r="Y141"/>
  <c r="Z141" s="1"/>
  <c r="T107"/>
  <c r="U107" s="1"/>
  <c r="AN287" l="1"/>
  <c r="AO287" s="1"/>
  <c r="AI225"/>
  <c r="AJ225" s="1"/>
  <c r="AD167"/>
  <c r="AE167" s="1"/>
  <c r="Y142"/>
  <c r="Z142" s="1"/>
  <c r="T108"/>
  <c r="U108" s="1"/>
  <c r="AO288" l="1"/>
  <c r="AN288"/>
  <c r="AI226"/>
  <c r="AJ226" s="1"/>
  <c r="AD168"/>
  <c r="AE168" s="1"/>
  <c r="Y143"/>
  <c r="Z143" s="1"/>
  <c r="T109"/>
  <c r="U109" s="1"/>
  <c r="AN289" l="1"/>
  <c r="AO289" s="1"/>
  <c r="AI227"/>
  <c r="AJ227" s="1"/>
  <c r="AD169"/>
  <c r="AE169" s="1"/>
  <c r="Y144"/>
  <c r="Z144" s="1"/>
  <c r="T110"/>
  <c r="U110" s="1"/>
  <c r="AN290" l="1"/>
  <c r="AO290" s="1"/>
  <c r="AI228"/>
  <c r="AJ228" s="1"/>
  <c r="AD170"/>
  <c r="AE170" s="1"/>
  <c r="Y145"/>
  <c r="Z145" s="1"/>
  <c r="T111"/>
  <c r="U111" s="1"/>
  <c r="AN291" l="1"/>
  <c r="AO291" s="1"/>
  <c r="AI229"/>
  <c r="AJ229" s="1"/>
  <c r="AD171"/>
  <c r="AE171" s="1"/>
  <c r="Y146"/>
  <c r="Z146" s="1"/>
  <c r="T112"/>
  <c r="U112" s="1"/>
  <c r="AN292" l="1"/>
  <c r="AO292" s="1"/>
  <c r="AI230"/>
  <c r="AJ230" s="1"/>
  <c r="AD172"/>
  <c r="AE172" s="1"/>
  <c r="Y147"/>
  <c r="Z147" s="1"/>
  <c r="T113"/>
  <c r="U113" s="1"/>
  <c r="AN293" l="1"/>
  <c r="AO293" s="1"/>
  <c r="AI231"/>
  <c r="AJ231" s="1"/>
  <c r="AD173"/>
  <c r="AE173" s="1"/>
  <c r="Y148"/>
  <c r="Z148" s="1"/>
  <c r="T114"/>
  <c r="U114" s="1"/>
  <c r="AN294" l="1"/>
  <c r="AO294" s="1"/>
  <c r="AI232"/>
  <c r="AJ232" s="1"/>
  <c r="AD174"/>
  <c r="AE174" s="1"/>
  <c r="Y149"/>
  <c r="Z149" s="1"/>
  <c r="T115"/>
  <c r="U115" s="1"/>
  <c r="AN295" l="1"/>
  <c r="AO295" s="1"/>
  <c r="AI233"/>
  <c r="AJ233" s="1"/>
  <c r="AD175"/>
  <c r="AE175" s="1"/>
  <c r="Y150"/>
  <c r="Z150" s="1"/>
  <c r="T116"/>
  <c r="U116" s="1"/>
  <c r="AN296" l="1"/>
  <c r="AO296" s="1"/>
  <c r="AI234"/>
  <c r="AJ234" s="1"/>
  <c r="AD176"/>
  <c r="AE176" s="1"/>
  <c r="Y151"/>
  <c r="Z151" s="1"/>
  <c r="T117"/>
  <c r="U117" s="1"/>
  <c r="AN297" l="1"/>
  <c r="AO297" s="1"/>
  <c r="AI235"/>
  <c r="AJ235" s="1"/>
  <c r="AD177"/>
  <c r="AE177" s="1"/>
  <c r="Y152"/>
  <c r="Z152" s="1"/>
  <c r="T118"/>
  <c r="U118" s="1"/>
  <c r="AN298" l="1"/>
  <c r="AO298" s="1"/>
  <c r="AI236"/>
  <c r="AJ236" s="1"/>
  <c r="AD178"/>
  <c r="AE178" s="1"/>
  <c r="Y153"/>
  <c r="Z153" s="1"/>
  <c r="T119"/>
  <c r="U119" s="1"/>
  <c r="AN299" l="1"/>
  <c r="AO299" s="1"/>
  <c r="AI237"/>
  <c r="AJ237" s="1"/>
  <c r="AD179"/>
  <c r="AE179" s="1"/>
  <c r="Y154"/>
  <c r="Z154" s="1"/>
  <c r="T120"/>
  <c r="U120" s="1"/>
  <c r="AN300" l="1"/>
  <c r="AO300" s="1"/>
  <c r="AI238"/>
  <c r="AJ238" s="1"/>
  <c r="AD180"/>
  <c r="AE180" s="1"/>
  <c r="Y155"/>
  <c r="Z155" s="1"/>
  <c r="T121"/>
  <c r="U121" s="1"/>
  <c r="AN301" l="1"/>
  <c r="AO301" s="1"/>
  <c r="AI239"/>
  <c r="AJ239" s="1"/>
  <c r="AD181"/>
  <c r="AE181" s="1"/>
  <c r="Y156"/>
  <c r="Z156" s="1"/>
  <c r="T122"/>
  <c r="U122" s="1"/>
  <c r="AN302" l="1"/>
  <c r="AO302" s="1"/>
  <c r="AI240"/>
  <c r="AJ240" s="1"/>
  <c r="AD182"/>
  <c r="AE182" s="1"/>
  <c r="Y157"/>
  <c r="Z157" s="1"/>
  <c r="T123"/>
  <c r="U123" s="1"/>
  <c r="AN303" l="1"/>
  <c r="AO303" s="1"/>
  <c r="AI241"/>
  <c r="AJ241" s="1"/>
  <c r="AD183"/>
  <c r="AE183" s="1"/>
  <c r="Y158"/>
  <c r="Z158" s="1"/>
  <c r="T124"/>
  <c r="U124" s="1"/>
  <c r="AN304" l="1"/>
  <c r="AO304" s="1"/>
  <c r="AI242"/>
  <c r="AJ242" s="1"/>
  <c r="AD184"/>
  <c r="AE184" s="1"/>
  <c r="Y159"/>
  <c r="Z159" s="1"/>
  <c r="T125"/>
  <c r="U125" s="1"/>
  <c r="AN305" l="1"/>
  <c r="AO305" s="1"/>
  <c r="AI243"/>
  <c r="AJ243" s="1"/>
  <c r="AD185"/>
  <c r="AE185" s="1"/>
  <c r="Y160"/>
  <c r="Z160" s="1"/>
  <c r="T126"/>
  <c r="U126" s="1"/>
  <c r="AN306" l="1"/>
  <c r="AO306" s="1"/>
  <c r="AI244"/>
  <c r="AJ244" s="1"/>
  <c r="AD186"/>
  <c r="AE186" s="1"/>
  <c r="Y161"/>
  <c r="Z161" s="1"/>
  <c r="T127"/>
  <c r="U127" s="1"/>
  <c r="AN307" l="1"/>
  <c r="AO307" s="1"/>
  <c r="AI245"/>
  <c r="AJ245" s="1"/>
  <c r="AD187"/>
  <c r="AE187" s="1"/>
  <c r="Y162"/>
  <c r="Z162" s="1"/>
  <c r="T128"/>
  <c r="U128" s="1"/>
  <c r="AN308" l="1"/>
  <c r="AO308" s="1"/>
  <c r="AI246"/>
  <c r="AJ246" s="1"/>
  <c r="AD188"/>
  <c r="AE188" s="1"/>
  <c r="Y163"/>
  <c r="Z163" s="1"/>
  <c r="T129"/>
  <c r="U129" s="1"/>
  <c r="AN309" l="1"/>
  <c r="AO309" s="1"/>
  <c r="AI247"/>
  <c r="AJ247" s="1"/>
  <c r="AD189"/>
  <c r="AE189" s="1"/>
  <c r="Y164"/>
  <c r="Z164" s="1"/>
  <c r="T130"/>
  <c r="U130" s="1"/>
  <c r="AN310" l="1"/>
  <c r="AO310" s="1"/>
  <c r="AI248"/>
  <c r="AJ248" s="1"/>
  <c r="AD190"/>
  <c r="AE190" s="1"/>
  <c r="Y165"/>
  <c r="Z165" s="1"/>
  <c r="T131"/>
  <c r="U131" s="1"/>
  <c r="AN311" l="1"/>
  <c r="AO311" s="1"/>
  <c r="AI249"/>
  <c r="AJ249" s="1"/>
  <c r="AD191"/>
  <c r="AE191" s="1"/>
  <c r="Y166"/>
  <c r="Z166" s="1"/>
  <c r="T132"/>
  <c r="U132" s="1"/>
  <c r="AN312" l="1"/>
  <c r="AO312" s="1"/>
  <c r="AI250"/>
  <c r="AJ250" s="1"/>
  <c r="AD192"/>
  <c r="AE192" s="1"/>
  <c r="Y167"/>
  <c r="Z167" s="1"/>
  <c r="T133"/>
  <c r="U133" s="1"/>
  <c r="AN313" l="1"/>
  <c r="AO313" s="1"/>
  <c r="AI251"/>
  <c r="AJ251" s="1"/>
  <c r="AD193"/>
  <c r="AE193" s="1"/>
  <c r="Y168"/>
  <c r="Z168" s="1"/>
  <c r="T134"/>
  <c r="U134" s="1"/>
  <c r="AN314" l="1"/>
  <c r="AO314" s="1"/>
  <c r="AI252"/>
  <c r="AJ252" s="1"/>
  <c r="AD194"/>
  <c r="AE194" s="1"/>
  <c r="Y169"/>
  <c r="Z169" s="1"/>
  <c r="T135"/>
  <c r="U135" s="1"/>
  <c r="AN315" l="1"/>
  <c r="AO315" s="1"/>
  <c r="AI253"/>
  <c r="AJ253" s="1"/>
  <c r="AD195"/>
  <c r="AE195" s="1"/>
  <c r="Y170"/>
  <c r="Z170" s="1"/>
  <c r="T136"/>
  <c r="U136" s="1"/>
  <c r="AN316" l="1"/>
  <c r="AO316" s="1"/>
  <c r="AI254"/>
  <c r="AJ254" s="1"/>
  <c r="AD196"/>
  <c r="AE196" s="1"/>
  <c r="Y171"/>
  <c r="Z171" s="1"/>
  <c r="T137"/>
  <c r="U137" s="1"/>
  <c r="AN317" l="1"/>
  <c r="AO317" s="1"/>
  <c r="AI255"/>
  <c r="AJ255" s="1"/>
  <c r="AD197"/>
  <c r="AE197" s="1"/>
  <c r="Y172"/>
  <c r="Z172" s="1"/>
  <c r="T138"/>
  <c r="U138" s="1"/>
  <c r="AN318" l="1"/>
  <c r="AO318" s="1"/>
  <c r="AI256"/>
  <c r="AJ256" s="1"/>
  <c r="AD198"/>
  <c r="AE198" s="1"/>
  <c r="Y173"/>
  <c r="Z173" s="1"/>
  <c r="T139"/>
  <c r="U139" s="1"/>
  <c r="AN319" l="1"/>
  <c r="AO319" s="1"/>
  <c r="AI257"/>
  <c r="AJ257" s="1"/>
  <c r="AD199"/>
  <c r="AE199" s="1"/>
  <c r="Y174"/>
  <c r="Z174" s="1"/>
  <c r="T140"/>
  <c r="U140" s="1"/>
  <c r="AO320" l="1"/>
  <c r="AN320"/>
  <c r="AI258"/>
  <c r="AJ258" s="1"/>
  <c r="AD200"/>
  <c r="AE200" s="1"/>
  <c r="Y175"/>
  <c r="Z175" s="1"/>
  <c r="T141"/>
  <c r="U141" s="1"/>
  <c r="AN321" l="1"/>
  <c r="AO321" s="1"/>
  <c r="AI259"/>
  <c r="AJ259" s="1"/>
  <c r="AD201"/>
  <c r="AE201" s="1"/>
  <c r="Y176"/>
  <c r="Z176" s="1"/>
  <c r="T142"/>
  <c r="U142" s="1"/>
  <c r="AN322" l="1"/>
  <c r="AO322" s="1"/>
  <c r="AI260"/>
  <c r="AJ260" s="1"/>
  <c r="AD202"/>
  <c r="AE202" s="1"/>
  <c r="Y177"/>
  <c r="Z177" s="1"/>
  <c r="T143"/>
  <c r="U143" s="1"/>
  <c r="AN323" l="1"/>
  <c r="AO323" s="1"/>
  <c r="AI261"/>
  <c r="AJ261" s="1"/>
  <c r="AD203"/>
  <c r="AE203" s="1"/>
  <c r="Y178"/>
  <c r="Z178" s="1"/>
  <c r="T144"/>
  <c r="U144" s="1"/>
  <c r="AN324" l="1"/>
  <c r="AO324" s="1"/>
  <c r="AI262"/>
  <c r="AJ262" s="1"/>
  <c r="AD204"/>
  <c r="AE204" s="1"/>
  <c r="Y179"/>
  <c r="Z179" s="1"/>
  <c r="T145"/>
  <c r="U145" s="1"/>
  <c r="AN325" l="1"/>
  <c r="AO325" s="1"/>
  <c r="AI263"/>
  <c r="AJ263" s="1"/>
  <c r="AD205"/>
  <c r="AE205" s="1"/>
  <c r="Y180"/>
  <c r="Z180" s="1"/>
  <c r="T146"/>
  <c r="U146" s="1"/>
  <c r="AN326" l="1"/>
  <c r="AO326" s="1"/>
  <c r="AI264"/>
  <c r="AJ264" s="1"/>
  <c r="AD206"/>
  <c r="AE206" s="1"/>
  <c r="Y181"/>
  <c r="Z181" s="1"/>
  <c r="T147"/>
  <c r="U147" s="1"/>
  <c r="AN327" l="1"/>
  <c r="AO327" s="1"/>
  <c r="AI265"/>
  <c r="AJ265" s="1"/>
  <c r="AD207"/>
  <c r="AE207" s="1"/>
  <c r="Y182"/>
  <c r="Z182" s="1"/>
  <c r="T148"/>
  <c r="U148" s="1"/>
  <c r="AN328" l="1"/>
  <c r="AO328" s="1"/>
  <c r="AI266"/>
  <c r="AJ266" s="1"/>
  <c r="AD208"/>
  <c r="AE208" s="1"/>
  <c r="Y183"/>
  <c r="Z183" s="1"/>
  <c r="T149"/>
  <c r="U149" s="1"/>
  <c r="AN329" l="1"/>
  <c r="AO329" s="1"/>
  <c r="AI267"/>
  <c r="AJ267" s="1"/>
  <c r="AD209"/>
  <c r="AE209" s="1"/>
  <c r="Y184"/>
  <c r="Z184" s="1"/>
  <c r="T150"/>
  <c r="U150" s="1"/>
  <c r="AN330" l="1"/>
  <c r="AO330" s="1"/>
  <c r="AI268"/>
  <c r="AJ268" s="1"/>
  <c r="AD210"/>
  <c r="AE210" s="1"/>
  <c r="Y185"/>
  <c r="Z185" s="1"/>
  <c r="T151"/>
  <c r="U151" s="1"/>
  <c r="AN331" l="1"/>
  <c r="AO331" s="1"/>
  <c r="AI269"/>
  <c r="AJ269" s="1"/>
  <c r="AD211"/>
  <c r="AE211" s="1"/>
  <c r="Y186"/>
  <c r="Z186" s="1"/>
  <c r="T152"/>
  <c r="U152" s="1"/>
  <c r="AN332" l="1"/>
  <c r="AO332" s="1"/>
  <c r="AI270"/>
  <c r="AJ270" s="1"/>
  <c r="AD212"/>
  <c r="AE212" s="1"/>
  <c r="Y187"/>
  <c r="Z187" s="1"/>
  <c r="T153"/>
  <c r="U153" s="1"/>
  <c r="AN333" l="1"/>
  <c r="AO333" s="1"/>
  <c r="AI271"/>
  <c r="AJ271" s="1"/>
  <c r="AD213"/>
  <c r="AE213" s="1"/>
  <c r="Y188"/>
  <c r="Z188" s="1"/>
  <c r="T154"/>
  <c r="U154" s="1"/>
  <c r="AN334" l="1"/>
  <c r="AO334" s="1"/>
  <c r="AI272"/>
  <c r="AJ272" s="1"/>
  <c r="AD214"/>
  <c r="AE214" s="1"/>
  <c r="Y189"/>
  <c r="Z189" s="1"/>
  <c r="T155"/>
  <c r="U155" s="1"/>
  <c r="AN335" l="1"/>
  <c r="AO335" s="1"/>
  <c r="AI273"/>
  <c r="AJ273" s="1"/>
  <c r="AD215"/>
  <c r="AE215" s="1"/>
  <c r="Y190"/>
  <c r="Z190" s="1"/>
  <c r="T156"/>
  <c r="U156" s="1"/>
  <c r="AN336" l="1"/>
  <c r="AO336" s="1"/>
  <c r="AI274"/>
  <c r="AJ274" s="1"/>
  <c r="AD216"/>
  <c r="AE216" s="1"/>
  <c r="Y191"/>
  <c r="Z191" s="1"/>
  <c r="T157"/>
  <c r="U157" s="1"/>
  <c r="AN337" l="1"/>
  <c r="AO337" s="1"/>
  <c r="AI275"/>
  <c r="AJ275" s="1"/>
  <c r="AD217"/>
  <c r="AE217" s="1"/>
  <c r="Y192"/>
  <c r="Z192" s="1"/>
  <c r="T158"/>
  <c r="U158" s="1"/>
  <c r="AN338" l="1"/>
  <c r="AO338" s="1"/>
  <c r="AI276"/>
  <c r="AJ276" s="1"/>
  <c r="AD218"/>
  <c r="AE218" s="1"/>
  <c r="Y193"/>
  <c r="Z193" s="1"/>
  <c r="T159"/>
  <c r="U159" s="1"/>
  <c r="AN339" l="1"/>
  <c r="AO339" s="1"/>
  <c r="AI277"/>
  <c r="AJ277" s="1"/>
  <c r="AD219"/>
  <c r="AE219" s="1"/>
  <c r="Y194"/>
  <c r="Z194" s="1"/>
  <c r="T160"/>
  <c r="U160" s="1"/>
  <c r="AN340" l="1"/>
  <c r="AO340" s="1"/>
  <c r="AI278"/>
  <c r="AJ278" s="1"/>
  <c r="AD220"/>
  <c r="AE220" s="1"/>
  <c r="Y195"/>
  <c r="Z195" s="1"/>
  <c r="T161"/>
  <c r="U161" s="1"/>
  <c r="AN341" l="1"/>
  <c r="AO341" s="1"/>
  <c r="AI279"/>
  <c r="AJ279" s="1"/>
  <c r="AD221"/>
  <c r="AE221" s="1"/>
  <c r="Y196"/>
  <c r="Z196" s="1"/>
  <c r="T162"/>
  <c r="U162" s="1"/>
  <c r="AN342" l="1"/>
  <c r="AO342" s="1"/>
  <c r="AI280"/>
  <c r="AJ280" s="1"/>
  <c r="AD222"/>
  <c r="AE222" s="1"/>
  <c r="Y197"/>
  <c r="Z197" s="1"/>
  <c r="T163"/>
  <c r="U163" s="1"/>
  <c r="AN343" l="1"/>
  <c r="AO343" s="1"/>
  <c r="AI281"/>
  <c r="AJ281" s="1"/>
  <c r="AD223"/>
  <c r="AE223" s="1"/>
  <c r="Y198"/>
  <c r="Z198" s="1"/>
  <c r="T164"/>
  <c r="U164" s="1"/>
  <c r="AN344" l="1"/>
  <c r="AO344" s="1"/>
  <c r="AI282"/>
  <c r="AJ282" s="1"/>
  <c r="AD224"/>
  <c r="AE224" s="1"/>
  <c r="Y199"/>
  <c r="Z199" s="1"/>
  <c r="T165"/>
  <c r="U165" s="1"/>
  <c r="AN345" l="1"/>
  <c r="AO345" s="1"/>
  <c r="AI283"/>
  <c r="AJ283" s="1"/>
  <c r="AD225"/>
  <c r="AE225" s="1"/>
  <c r="Y200"/>
  <c r="Z200" s="1"/>
  <c r="T166"/>
  <c r="U166" s="1"/>
  <c r="AN346" l="1"/>
  <c r="AO346" s="1"/>
  <c r="AI284"/>
  <c r="AJ284" s="1"/>
  <c r="AD226"/>
  <c r="AE226" s="1"/>
  <c r="Y201"/>
  <c r="Z201" s="1"/>
  <c r="T167"/>
  <c r="U167" s="1"/>
  <c r="AN347" l="1"/>
  <c r="AO347" s="1"/>
  <c r="AI285"/>
  <c r="AJ285" s="1"/>
  <c r="AD227"/>
  <c r="AE227" s="1"/>
  <c r="Y202"/>
  <c r="Z202" s="1"/>
  <c r="T168"/>
  <c r="U168" s="1"/>
  <c r="AN348" l="1"/>
  <c r="AO348" s="1"/>
  <c r="AI286"/>
  <c r="AJ286" s="1"/>
  <c r="AD228"/>
  <c r="AE228" s="1"/>
  <c r="Y203"/>
  <c r="Z203" s="1"/>
  <c r="T169"/>
  <c r="U169" s="1"/>
  <c r="AN349" l="1"/>
  <c r="AO349" s="1"/>
  <c r="AI287"/>
  <c r="AJ287" s="1"/>
  <c r="AD229"/>
  <c r="AE229" s="1"/>
  <c r="Y204"/>
  <c r="Z204" s="1"/>
  <c r="T170"/>
  <c r="U170" s="1"/>
  <c r="AN350" l="1"/>
  <c r="AO350" s="1"/>
  <c r="AI288"/>
  <c r="AJ288" s="1"/>
  <c r="AD230"/>
  <c r="AE230" s="1"/>
  <c r="Y205"/>
  <c r="Z205" s="1"/>
  <c r="T171"/>
  <c r="U171" s="1"/>
  <c r="AN351" l="1"/>
  <c r="AO351" s="1"/>
  <c r="AI289"/>
  <c r="AJ289" s="1"/>
  <c r="AD231"/>
  <c r="AE231" s="1"/>
  <c r="Y206"/>
  <c r="Z206" s="1"/>
  <c r="T172"/>
  <c r="U172" s="1"/>
  <c r="AN352" l="1"/>
  <c r="AO352" s="1"/>
  <c r="AI290"/>
  <c r="AJ290" s="1"/>
  <c r="AD232"/>
  <c r="AE232" s="1"/>
  <c r="Y207"/>
  <c r="Z207" s="1"/>
  <c r="T173"/>
  <c r="U173" s="1"/>
  <c r="AN353" l="1"/>
  <c r="AO353" s="1"/>
  <c r="AI291"/>
  <c r="AJ291" s="1"/>
  <c r="AD233"/>
  <c r="AE233" s="1"/>
  <c r="Y208"/>
  <c r="Z208" s="1"/>
  <c r="T174"/>
  <c r="U174" s="1"/>
  <c r="AN354" l="1"/>
  <c r="AO354" s="1"/>
  <c r="AI292"/>
  <c r="AJ292" s="1"/>
  <c r="AD234"/>
  <c r="AE234" s="1"/>
  <c r="Y209"/>
  <c r="Z209" s="1"/>
  <c r="T175"/>
  <c r="U175" s="1"/>
  <c r="AN355" l="1"/>
  <c r="AO355" s="1"/>
  <c r="AI293"/>
  <c r="AJ293" s="1"/>
  <c r="AD235"/>
  <c r="AE235" s="1"/>
  <c r="Y210"/>
  <c r="Z210" s="1"/>
  <c r="T176"/>
  <c r="U176" s="1"/>
  <c r="AN356" l="1"/>
  <c r="AO356" s="1"/>
  <c r="AI294"/>
  <c r="AJ294" s="1"/>
  <c r="AD236"/>
  <c r="AE236" s="1"/>
  <c r="Y211"/>
  <c r="Z211" s="1"/>
  <c r="T177"/>
  <c r="U177" s="1"/>
  <c r="AN357" l="1"/>
  <c r="AO357" s="1"/>
  <c r="AI295"/>
  <c r="AJ295" s="1"/>
  <c r="AD237"/>
  <c r="AE237" s="1"/>
  <c r="Y212"/>
  <c r="Z212" s="1"/>
  <c r="T178"/>
  <c r="U178" s="1"/>
  <c r="AN358" l="1"/>
  <c r="AO358" s="1"/>
  <c r="AI296"/>
  <c r="AJ296" s="1"/>
  <c r="AD238"/>
  <c r="AE238" s="1"/>
  <c r="Y213"/>
  <c r="Z213" s="1"/>
  <c r="T179"/>
  <c r="U179" s="1"/>
  <c r="AN359" l="1"/>
  <c r="AO359" s="1"/>
  <c r="AI297"/>
  <c r="AJ297" s="1"/>
  <c r="AD239"/>
  <c r="AE239" s="1"/>
  <c r="Y214"/>
  <c r="Z214" s="1"/>
  <c r="T180"/>
  <c r="U180" s="1"/>
  <c r="AN360" l="1"/>
  <c r="AO360" s="1"/>
  <c r="AI298"/>
  <c r="AJ298" s="1"/>
  <c r="AD240"/>
  <c r="AE240" s="1"/>
  <c r="Y215"/>
  <c r="Z215" s="1"/>
  <c r="T181"/>
  <c r="U181" s="1"/>
  <c r="AN361" l="1"/>
  <c r="AO361" s="1"/>
  <c r="AI299"/>
  <c r="AJ299" s="1"/>
  <c r="AD241"/>
  <c r="AE241" s="1"/>
  <c r="Y216"/>
  <c r="Z216" s="1"/>
  <c r="T182"/>
  <c r="U182" s="1"/>
  <c r="AN362" l="1"/>
  <c r="AO362" s="1"/>
  <c r="AI300"/>
  <c r="AJ300" s="1"/>
  <c r="AD242"/>
  <c r="AE242" s="1"/>
  <c r="Y217"/>
  <c r="Z217" s="1"/>
  <c r="T183"/>
  <c r="U183" s="1"/>
  <c r="AN363" l="1"/>
  <c r="AO363" s="1"/>
  <c r="AI301"/>
  <c r="AJ301" s="1"/>
  <c r="AD243"/>
  <c r="AE243" s="1"/>
  <c r="Y218"/>
  <c r="Z218" s="1"/>
  <c r="T184"/>
  <c r="U184" s="1"/>
  <c r="AN364" l="1"/>
  <c r="AO364" s="1"/>
  <c r="AI302"/>
  <c r="AJ302" s="1"/>
  <c r="AD244"/>
  <c r="AE244" s="1"/>
  <c r="Y219"/>
  <c r="Z219" s="1"/>
  <c r="T185"/>
  <c r="U185" s="1"/>
  <c r="AN365" l="1"/>
  <c r="AO365" s="1"/>
  <c r="AI303"/>
  <c r="AJ303" s="1"/>
  <c r="AD245"/>
  <c r="AE245" s="1"/>
  <c r="Y220"/>
  <c r="Z220" s="1"/>
  <c r="T186"/>
  <c r="U186" s="1"/>
  <c r="AN366" l="1"/>
  <c r="AO366" s="1"/>
  <c r="AI304"/>
  <c r="AJ304" s="1"/>
  <c r="AD246"/>
  <c r="AE246" s="1"/>
  <c r="Y221"/>
  <c r="Z221" s="1"/>
  <c r="T187"/>
  <c r="U187" s="1"/>
  <c r="AN367" l="1"/>
  <c r="AO367" s="1"/>
  <c r="AI305"/>
  <c r="AJ305" s="1"/>
  <c r="AD247"/>
  <c r="AE247" s="1"/>
  <c r="Y222"/>
  <c r="Z222" s="1"/>
  <c r="T188"/>
  <c r="U188" s="1"/>
  <c r="AN368" l="1"/>
  <c r="AO368" s="1"/>
  <c r="AI306"/>
  <c r="AJ306" s="1"/>
  <c r="AD248"/>
  <c r="AE248" s="1"/>
  <c r="Y223"/>
  <c r="Z223" s="1"/>
  <c r="T189"/>
  <c r="U189" s="1"/>
  <c r="AN369" l="1"/>
  <c r="AO369" s="1"/>
  <c r="AI307"/>
  <c r="AJ307" s="1"/>
  <c r="AD249"/>
  <c r="AE249" s="1"/>
  <c r="Y224"/>
  <c r="Z224" s="1"/>
  <c r="T190"/>
  <c r="U190" s="1"/>
  <c r="AN370" l="1"/>
  <c r="AO370" s="1"/>
  <c r="AI308"/>
  <c r="AJ308" s="1"/>
  <c r="AD250"/>
  <c r="AE250" s="1"/>
  <c r="Y225"/>
  <c r="Z225" s="1"/>
  <c r="T191"/>
  <c r="U191" s="1"/>
  <c r="AN371" l="1"/>
  <c r="AO371" s="1"/>
  <c r="AI309"/>
  <c r="AJ309" s="1"/>
  <c r="AD251"/>
  <c r="AE251" s="1"/>
  <c r="Y226"/>
  <c r="Z226" s="1"/>
  <c r="T192"/>
  <c r="U192" s="1"/>
  <c r="AN372" l="1"/>
  <c r="AO372" s="1"/>
  <c r="AI310"/>
  <c r="AJ310" s="1"/>
  <c r="AD252"/>
  <c r="AE252" s="1"/>
  <c r="Y227"/>
  <c r="Z227" s="1"/>
  <c r="T193"/>
  <c r="U193" s="1"/>
  <c r="AN373" l="1"/>
  <c r="AO373" s="1"/>
  <c r="AI311"/>
  <c r="AJ311" s="1"/>
  <c r="AD253"/>
  <c r="AE253" s="1"/>
  <c r="Y228"/>
  <c r="Z228" s="1"/>
  <c r="T194"/>
  <c r="U194" s="1"/>
  <c r="AN374" l="1"/>
  <c r="AO374" s="1"/>
  <c r="AI312"/>
  <c r="AJ312" s="1"/>
  <c r="AD254"/>
  <c r="AE254" s="1"/>
  <c r="Y229"/>
  <c r="Z229" s="1"/>
  <c r="T195"/>
  <c r="U195" s="1"/>
  <c r="AN375" l="1"/>
  <c r="AO375" s="1"/>
  <c r="AI313"/>
  <c r="AJ313" s="1"/>
  <c r="AD255"/>
  <c r="AE255" s="1"/>
  <c r="Y230"/>
  <c r="Z230" s="1"/>
  <c r="T196"/>
  <c r="U196" s="1"/>
  <c r="AN376" l="1"/>
  <c r="AO376" s="1"/>
  <c r="AI314"/>
  <c r="AJ314" s="1"/>
  <c r="AD256"/>
  <c r="AE256" s="1"/>
  <c r="Y231"/>
  <c r="Z231" s="1"/>
  <c r="T197"/>
  <c r="U197" s="1"/>
  <c r="AN377" l="1"/>
  <c r="AO377" s="1"/>
  <c r="AI315"/>
  <c r="AJ315" s="1"/>
  <c r="AD257"/>
  <c r="AE257" s="1"/>
  <c r="Y232"/>
  <c r="Z232" s="1"/>
  <c r="T198"/>
  <c r="U198" s="1"/>
  <c r="AN378" l="1"/>
  <c r="AO378" s="1"/>
  <c r="AI316"/>
  <c r="AJ316" s="1"/>
  <c r="AD258"/>
  <c r="AE258" s="1"/>
  <c r="Y233"/>
  <c r="Z233" s="1"/>
  <c r="T199"/>
  <c r="U199" s="1"/>
  <c r="AN379" l="1"/>
  <c r="AO379" s="1"/>
  <c r="AI317"/>
  <c r="AJ317" s="1"/>
  <c r="AD259"/>
  <c r="AE259" s="1"/>
  <c r="Y234"/>
  <c r="Z234" s="1"/>
  <c r="T200"/>
  <c r="U200" s="1"/>
  <c r="AN380" l="1"/>
  <c r="AO380" s="1"/>
  <c r="AI318"/>
  <c r="AJ318" s="1"/>
  <c r="AD260"/>
  <c r="AE260" s="1"/>
  <c r="Y235"/>
  <c r="Z235" s="1"/>
  <c r="T201"/>
  <c r="U201" s="1"/>
  <c r="AN381" l="1"/>
  <c r="AO381" s="1"/>
  <c r="AI319"/>
  <c r="AJ319" s="1"/>
  <c r="AD261"/>
  <c r="AE261" s="1"/>
  <c r="Y236"/>
  <c r="Z236" s="1"/>
  <c r="T202"/>
  <c r="U202" s="1"/>
  <c r="AN382" l="1"/>
  <c r="AO382" s="1"/>
  <c r="AI320"/>
  <c r="AJ320" s="1"/>
  <c r="AD262"/>
  <c r="AE262" s="1"/>
  <c r="Y237"/>
  <c r="Z237" s="1"/>
  <c r="T203"/>
  <c r="U203" s="1"/>
  <c r="AN383" l="1"/>
  <c r="AO383" s="1"/>
  <c r="AI321"/>
  <c r="AJ321" s="1"/>
  <c r="AD263"/>
  <c r="AE263" s="1"/>
  <c r="Y238"/>
  <c r="Z238" s="1"/>
  <c r="T204"/>
  <c r="U204" s="1"/>
  <c r="AN384" l="1"/>
  <c r="AO384" s="1"/>
  <c r="AI322"/>
  <c r="AJ322" s="1"/>
  <c r="AD264"/>
  <c r="AE264" s="1"/>
  <c r="Y239"/>
  <c r="Z239" s="1"/>
  <c r="T205"/>
  <c r="U205" s="1"/>
  <c r="AN385" l="1"/>
  <c r="AO385" s="1"/>
  <c r="AI323"/>
  <c r="AJ323" s="1"/>
  <c r="AD265"/>
  <c r="AE265" s="1"/>
  <c r="Y240"/>
  <c r="Z240" s="1"/>
  <c r="T206"/>
  <c r="U206" s="1"/>
  <c r="AN386" l="1"/>
  <c r="AO386" s="1"/>
  <c r="AI324"/>
  <c r="AJ324" s="1"/>
  <c r="AD266"/>
  <c r="AE266" s="1"/>
  <c r="Y241"/>
  <c r="Z241" s="1"/>
  <c r="T207"/>
  <c r="U207" s="1"/>
  <c r="AN387" l="1"/>
  <c r="AO387" s="1"/>
  <c r="AI325"/>
  <c r="AJ325" s="1"/>
  <c r="AD267"/>
  <c r="AE267" s="1"/>
  <c r="Y242"/>
  <c r="Z242" s="1"/>
  <c r="T208"/>
  <c r="U208" s="1"/>
  <c r="AN388" l="1"/>
  <c r="AO388" s="1"/>
  <c r="AI326"/>
  <c r="AJ326" s="1"/>
  <c r="AD268"/>
  <c r="AE268" s="1"/>
  <c r="Y243"/>
  <c r="Z243" s="1"/>
  <c r="T209"/>
  <c r="U209" s="1"/>
  <c r="AN389" l="1"/>
  <c r="AO389" s="1"/>
  <c r="AI327"/>
  <c r="AJ327" s="1"/>
  <c r="AD269"/>
  <c r="AE269" s="1"/>
  <c r="Y244"/>
  <c r="Z244" s="1"/>
  <c r="T210"/>
  <c r="U210" s="1"/>
  <c r="AO390" l="1"/>
  <c r="AN390"/>
  <c r="AI328"/>
  <c r="AJ328" s="1"/>
  <c r="AD270"/>
  <c r="AE270" s="1"/>
  <c r="Y245"/>
  <c r="Z245" s="1"/>
  <c r="T211"/>
  <c r="U211" s="1"/>
  <c r="AN391" l="1"/>
  <c r="AO391" s="1"/>
  <c r="AI329"/>
  <c r="AJ329" s="1"/>
  <c r="AD271"/>
  <c r="AE271" s="1"/>
  <c r="Y246"/>
  <c r="Z246" s="1"/>
  <c r="T212"/>
  <c r="U212" s="1"/>
  <c r="AN392" l="1"/>
  <c r="AO392" s="1"/>
  <c r="AI330"/>
  <c r="AJ330" s="1"/>
  <c r="AD272"/>
  <c r="AE272" s="1"/>
  <c r="Y247"/>
  <c r="Z247" s="1"/>
  <c r="T213"/>
  <c r="U213" s="1"/>
  <c r="AN393" l="1"/>
  <c r="AO393" s="1"/>
  <c r="AI331"/>
  <c r="AJ331" s="1"/>
  <c r="AD273"/>
  <c r="AE273" s="1"/>
  <c r="Y248"/>
  <c r="Z248" s="1"/>
  <c r="T214"/>
  <c r="U214" s="1"/>
  <c r="AN394" l="1"/>
  <c r="AO394" s="1"/>
  <c r="AI332"/>
  <c r="AJ332" s="1"/>
  <c r="AD274"/>
  <c r="AE274" s="1"/>
  <c r="Y249"/>
  <c r="Z249" s="1"/>
  <c r="T215"/>
  <c r="U215" s="1"/>
  <c r="AN395" l="1"/>
  <c r="AO395" s="1"/>
  <c r="AI333"/>
  <c r="AJ333" s="1"/>
  <c r="AD275"/>
  <c r="AE275" s="1"/>
  <c r="Y250"/>
  <c r="Z250" s="1"/>
  <c r="T216"/>
  <c r="U216" s="1"/>
  <c r="AN396" l="1"/>
  <c r="AO396" s="1"/>
  <c r="AI334"/>
  <c r="AJ334" s="1"/>
  <c r="AD276"/>
  <c r="AE276" s="1"/>
  <c r="Y251"/>
  <c r="Z251" s="1"/>
  <c r="T217"/>
  <c r="U217" s="1"/>
  <c r="AN397" l="1"/>
  <c r="AO397" s="1"/>
  <c r="AI335"/>
  <c r="AJ335" s="1"/>
  <c r="AD277"/>
  <c r="AE277" s="1"/>
  <c r="Y252"/>
  <c r="Z252" s="1"/>
  <c r="T218"/>
  <c r="U218" s="1"/>
  <c r="AN398" l="1"/>
  <c r="AO398" s="1"/>
  <c r="AI336"/>
  <c r="AJ336" s="1"/>
  <c r="AD278"/>
  <c r="AE278" s="1"/>
  <c r="Y253"/>
  <c r="Z253" s="1"/>
  <c r="T219"/>
  <c r="U219" s="1"/>
  <c r="AN399" l="1"/>
  <c r="AO399" s="1"/>
  <c r="AI337"/>
  <c r="AJ337" s="1"/>
  <c r="AD279"/>
  <c r="AE279" s="1"/>
  <c r="Y254"/>
  <c r="Z254" s="1"/>
  <c r="T220"/>
  <c r="U220" s="1"/>
  <c r="AN400" l="1"/>
  <c r="AO400" s="1"/>
  <c r="AI338"/>
  <c r="AJ338" s="1"/>
  <c r="AD280"/>
  <c r="AE280" s="1"/>
  <c r="Y255"/>
  <c r="Z255" s="1"/>
  <c r="T221"/>
  <c r="U221" s="1"/>
  <c r="AN401" l="1"/>
  <c r="AO401" s="1"/>
  <c r="AI339"/>
  <c r="AJ339" s="1"/>
  <c r="AD281"/>
  <c r="AE281" s="1"/>
  <c r="Y256"/>
  <c r="Z256" s="1"/>
  <c r="T222"/>
  <c r="U222" s="1"/>
  <c r="AN402" l="1"/>
  <c r="AO402" s="1"/>
  <c r="AI340"/>
  <c r="AJ340" s="1"/>
  <c r="AD282"/>
  <c r="AE282" s="1"/>
  <c r="Y257"/>
  <c r="Z257" s="1"/>
  <c r="T223"/>
  <c r="U223" s="1"/>
  <c r="AN403" l="1"/>
  <c r="AO403" s="1"/>
  <c r="AI341"/>
  <c r="AJ341" s="1"/>
  <c r="AD283"/>
  <c r="AE283" s="1"/>
  <c r="Y258"/>
  <c r="Z258" s="1"/>
  <c r="T224"/>
  <c r="U224" s="1"/>
  <c r="AN404" l="1"/>
  <c r="AO404" s="1"/>
  <c r="AI342"/>
  <c r="AJ342" s="1"/>
  <c r="AD284"/>
  <c r="AE284" s="1"/>
  <c r="Y259"/>
  <c r="Z259" s="1"/>
  <c r="T225"/>
  <c r="U225" s="1"/>
  <c r="AN405" l="1"/>
  <c r="AO405" s="1"/>
  <c r="AI343"/>
  <c r="AJ343" s="1"/>
  <c r="AD285"/>
  <c r="AE285" s="1"/>
  <c r="Y260"/>
  <c r="Z260" s="1"/>
  <c r="T226"/>
  <c r="U226" s="1"/>
  <c r="AN406" l="1"/>
  <c r="AO406" s="1"/>
  <c r="AI344"/>
  <c r="AJ344" s="1"/>
  <c r="AD286"/>
  <c r="AE286" s="1"/>
  <c r="Y261"/>
  <c r="Z261" s="1"/>
  <c r="T227"/>
  <c r="U227" s="1"/>
  <c r="AN407" l="1"/>
  <c r="AO407" s="1"/>
  <c r="AI345"/>
  <c r="AJ345" s="1"/>
  <c r="AD287"/>
  <c r="AE287" s="1"/>
  <c r="Y262"/>
  <c r="Z262" s="1"/>
  <c r="T228"/>
  <c r="U228" s="1"/>
  <c r="AN408" l="1"/>
  <c r="AO408" s="1"/>
  <c r="AI346"/>
  <c r="AJ346" s="1"/>
  <c r="AD288"/>
  <c r="AE288" s="1"/>
  <c r="Y263"/>
  <c r="Z263" s="1"/>
  <c r="T229"/>
  <c r="U229" s="1"/>
  <c r="AN409" l="1"/>
  <c r="AO409" s="1"/>
  <c r="AI347"/>
  <c r="AJ347" s="1"/>
  <c r="AD289"/>
  <c r="AE289" s="1"/>
  <c r="Y264"/>
  <c r="Z264" s="1"/>
  <c r="T230"/>
  <c r="U230" s="1"/>
  <c r="AN410" l="1"/>
  <c r="AO410" s="1"/>
  <c r="AI348"/>
  <c r="AJ348" s="1"/>
  <c r="AD290"/>
  <c r="AE290" s="1"/>
  <c r="Y265"/>
  <c r="Z265" s="1"/>
  <c r="T231"/>
  <c r="U231" s="1"/>
  <c r="AN411" l="1"/>
  <c r="AO411" s="1"/>
  <c r="AI349"/>
  <c r="AJ349" s="1"/>
  <c r="AD291"/>
  <c r="AE291" s="1"/>
  <c r="Y266"/>
  <c r="Z266" s="1"/>
  <c r="T232"/>
  <c r="U232" s="1"/>
  <c r="AN412" l="1"/>
  <c r="AO412" s="1"/>
  <c r="AI350"/>
  <c r="AJ350" s="1"/>
  <c r="AD292"/>
  <c r="AE292" s="1"/>
  <c r="Y267"/>
  <c r="Z267" s="1"/>
  <c r="T233"/>
  <c r="U233" s="1"/>
  <c r="AN413" l="1"/>
  <c r="AO413" s="1"/>
  <c r="AI351"/>
  <c r="AJ351" s="1"/>
  <c r="AD293"/>
  <c r="AE293" s="1"/>
  <c r="Y268"/>
  <c r="Z268" s="1"/>
  <c r="T234"/>
  <c r="U234" s="1"/>
  <c r="AN414" l="1"/>
  <c r="AO414" s="1"/>
  <c r="AI352"/>
  <c r="AJ352" s="1"/>
  <c r="AD294"/>
  <c r="AE294" s="1"/>
  <c r="Y269"/>
  <c r="Z269" s="1"/>
  <c r="T235"/>
  <c r="U235" s="1"/>
  <c r="AN415" l="1"/>
  <c r="AO415" s="1"/>
  <c r="AI353"/>
  <c r="AJ353" s="1"/>
  <c r="AD295"/>
  <c r="AE295" s="1"/>
  <c r="Y270"/>
  <c r="Z270" s="1"/>
  <c r="T236"/>
  <c r="U236" s="1"/>
  <c r="AN416" l="1"/>
  <c r="AO416" s="1"/>
  <c r="AI354"/>
  <c r="AJ354" s="1"/>
  <c r="AD296"/>
  <c r="AE296" s="1"/>
  <c r="Y271"/>
  <c r="Z271" s="1"/>
  <c r="T237"/>
  <c r="U237" s="1"/>
  <c r="AN417" l="1"/>
  <c r="AO417" s="1"/>
  <c r="AI355"/>
  <c r="AJ355" s="1"/>
  <c r="AD297"/>
  <c r="AE297" s="1"/>
  <c r="Y272"/>
  <c r="Z272" s="1"/>
  <c r="T238"/>
  <c r="U238" s="1"/>
  <c r="AN418" l="1"/>
  <c r="AO418" s="1"/>
  <c r="AI356"/>
  <c r="AJ356" s="1"/>
  <c r="AD298"/>
  <c r="AE298" s="1"/>
  <c r="Y273"/>
  <c r="Z273" s="1"/>
  <c r="T239"/>
  <c r="U239" s="1"/>
  <c r="AN419" l="1"/>
  <c r="AO419" s="1"/>
  <c r="AI357"/>
  <c r="AJ357" s="1"/>
  <c r="AD299"/>
  <c r="AE299" s="1"/>
  <c r="Y274"/>
  <c r="Z274" s="1"/>
  <c r="T240"/>
  <c r="U240" s="1"/>
  <c r="AN420" l="1"/>
  <c r="AO420" s="1"/>
  <c r="AI358"/>
  <c r="AJ358" s="1"/>
  <c r="AD300"/>
  <c r="AE300" s="1"/>
  <c r="Y275"/>
  <c r="Z275" s="1"/>
  <c r="T241"/>
  <c r="U241" s="1"/>
  <c r="AN421" l="1"/>
  <c r="AO421" s="1"/>
  <c r="AI359"/>
  <c r="AJ359" s="1"/>
  <c r="AD301"/>
  <c r="AE301" s="1"/>
  <c r="Y276"/>
  <c r="Z276" s="1"/>
  <c r="T242"/>
  <c r="U242" s="1"/>
  <c r="AN422" l="1"/>
  <c r="AO422" s="1"/>
  <c r="AI360"/>
  <c r="AJ360" s="1"/>
  <c r="AD302"/>
  <c r="AE302" s="1"/>
  <c r="Y277"/>
  <c r="Z277" s="1"/>
  <c r="T243"/>
  <c r="U243" s="1"/>
  <c r="AN423" l="1"/>
  <c r="AO423" s="1"/>
  <c r="AI361"/>
  <c r="AJ361" s="1"/>
  <c r="AD303"/>
  <c r="AE303" s="1"/>
  <c r="Y278"/>
  <c r="Z278" s="1"/>
  <c r="T244"/>
  <c r="U244" s="1"/>
  <c r="AN424" l="1"/>
  <c r="AO424" s="1"/>
  <c r="AI362"/>
  <c r="AJ362" s="1"/>
  <c r="AD304"/>
  <c r="AE304" s="1"/>
  <c r="Y279"/>
  <c r="Z279" s="1"/>
  <c r="T245"/>
  <c r="U245" s="1"/>
  <c r="AN425" l="1"/>
  <c r="AO425" s="1"/>
  <c r="AI363"/>
  <c r="AJ363" s="1"/>
  <c r="AD305"/>
  <c r="AE305" s="1"/>
  <c r="Y280"/>
  <c r="Z280" s="1"/>
  <c r="T246"/>
  <c r="U246" s="1"/>
  <c r="AN426" l="1"/>
  <c r="AO426" s="1"/>
  <c r="AI364"/>
  <c r="AJ364" s="1"/>
  <c r="AD306"/>
  <c r="AE306" s="1"/>
  <c r="Y281"/>
  <c r="Z281" s="1"/>
  <c r="T247"/>
  <c r="U247" s="1"/>
  <c r="AN427" l="1"/>
  <c r="AO427" s="1"/>
  <c r="AI365"/>
  <c r="AJ365" s="1"/>
  <c r="AD307"/>
  <c r="AE307" s="1"/>
  <c r="Y282"/>
  <c r="Z282" s="1"/>
  <c r="T248"/>
  <c r="U248" s="1"/>
  <c r="AN428" l="1"/>
  <c r="AO428" s="1"/>
  <c r="AI366"/>
  <c r="AJ366" s="1"/>
  <c r="AD308"/>
  <c r="AE308" s="1"/>
  <c r="Y283"/>
  <c r="Z283" s="1"/>
  <c r="T249"/>
  <c r="U249" s="1"/>
  <c r="AN429" l="1"/>
  <c r="AO429" s="1"/>
  <c r="AI367"/>
  <c r="AJ367" s="1"/>
  <c r="AD309"/>
  <c r="AE309" s="1"/>
  <c r="Y284"/>
  <c r="Z284" s="1"/>
  <c r="T250"/>
  <c r="U250" s="1"/>
  <c r="AN430" l="1"/>
  <c r="AO430" s="1"/>
  <c r="AI368"/>
  <c r="AJ368" s="1"/>
  <c r="AD310"/>
  <c r="AE310" s="1"/>
  <c r="Y285"/>
  <c r="Z285" s="1"/>
  <c r="T251"/>
  <c r="U251" s="1"/>
  <c r="AN431" l="1"/>
  <c r="AO431" s="1"/>
  <c r="AI369"/>
  <c r="AJ369" s="1"/>
  <c r="AD311"/>
  <c r="AE311" s="1"/>
  <c r="Y286"/>
  <c r="Z286" s="1"/>
  <c r="T252"/>
  <c r="U252" s="1"/>
  <c r="AN432" l="1"/>
  <c r="AO432" s="1"/>
  <c r="AI370"/>
  <c r="AJ370" s="1"/>
  <c r="AD312"/>
  <c r="AE312" s="1"/>
  <c r="Y287"/>
  <c r="Z287" s="1"/>
  <c r="T253"/>
  <c r="U253" s="1"/>
  <c r="AN433" l="1"/>
  <c r="AO433" s="1"/>
  <c r="AI371"/>
  <c r="AJ371" s="1"/>
  <c r="AD313"/>
  <c r="AE313" s="1"/>
  <c r="Y288"/>
  <c r="Z288" s="1"/>
  <c r="T254"/>
  <c r="U254" s="1"/>
  <c r="AN434" l="1"/>
  <c r="AO434" s="1"/>
  <c r="AI372"/>
  <c r="AJ372" s="1"/>
  <c r="AD314"/>
  <c r="AE314" s="1"/>
  <c r="Y289"/>
  <c r="Z289" s="1"/>
  <c r="T255"/>
  <c r="U255" s="1"/>
  <c r="AN435" l="1"/>
  <c r="AO435" s="1"/>
  <c r="AI373"/>
  <c r="AJ373" s="1"/>
  <c r="AD315"/>
  <c r="AE315" s="1"/>
  <c r="Y290"/>
  <c r="Z290" s="1"/>
  <c r="T256"/>
  <c r="U256" s="1"/>
  <c r="AO436" l="1"/>
  <c r="AN436"/>
  <c r="AI374"/>
  <c r="AJ374" s="1"/>
  <c r="AD316"/>
  <c r="AE316" s="1"/>
  <c r="Y291"/>
  <c r="Z291" s="1"/>
  <c r="T257"/>
  <c r="U257" s="1"/>
  <c r="AN437" l="1"/>
  <c r="AO437" s="1"/>
  <c r="AI375"/>
  <c r="AJ375" s="1"/>
  <c r="AD317"/>
  <c r="AE317" s="1"/>
  <c r="Y292"/>
  <c r="Z292" s="1"/>
  <c r="T258"/>
  <c r="U258" s="1"/>
  <c r="AN438" l="1"/>
  <c r="AO438" s="1"/>
  <c r="AI376"/>
  <c r="AJ376" s="1"/>
  <c r="AD318"/>
  <c r="AE318" s="1"/>
  <c r="Y293"/>
  <c r="Z293" s="1"/>
  <c r="T259"/>
  <c r="U259" s="1"/>
  <c r="AN439" l="1"/>
  <c r="AO439" s="1"/>
  <c r="AI377"/>
  <c r="AJ377" s="1"/>
  <c r="AD319"/>
  <c r="AE319" s="1"/>
  <c r="Y294"/>
  <c r="Z294" s="1"/>
  <c r="T260"/>
  <c r="U260" s="1"/>
  <c r="AN440" l="1"/>
  <c r="AO440" s="1"/>
  <c r="AI378"/>
  <c r="AJ378" s="1"/>
  <c r="AD320"/>
  <c r="AE320" s="1"/>
  <c r="Y295"/>
  <c r="Z295" s="1"/>
  <c r="T261"/>
  <c r="U261" s="1"/>
  <c r="AN441" l="1"/>
  <c r="AO441" s="1"/>
  <c r="AI379"/>
  <c r="AJ379" s="1"/>
  <c r="AD321"/>
  <c r="AE321" s="1"/>
  <c r="Y296"/>
  <c r="Z296" s="1"/>
  <c r="T262"/>
  <c r="U262" s="1"/>
  <c r="AN442" l="1"/>
  <c r="AO442" s="1"/>
  <c r="AI380"/>
  <c r="AJ380" s="1"/>
  <c r="AD322"/>
  <c r="AE322" s="1"/>
  <c r="Y297"/>
  <c r="Z297" s="1"/>
  <c r="T263"/>
  <c r="U263" s="1"/>
  <c r="AN443" l="1"/>
  <c r="AO443" s="1"/>
  <c r="AI381"/>
  <c r="AJ381" s="1"/>
  <c r="AD323"/>
  <c r="AE323" s="1"/>
  <c r="Y298"/>
  <c r="Z298" s="1"/>
  <c r="T264"/>
  <c r="U264" s="1"/>
  <c r="AN444" l="1"/>
  <c r="AO444" s="1"/>
  <c r="AI382"/>
  <c r="AJ382" s="1"/>
  <c r="AD324"/>
  <c r="AE324" s="1"/>
  <c r="Y299"/>
  <c r="Z299" s="1"/>
  <c r="T265"/>
  <c r="U265" s="1"/>
  <c r="AN445" l="1"/>
  <c r="AO445" s="1"/>
  <c r="AI383"/>
  <c r="AJ383" s="1"/>
  <c r="AD325"/>
  <c r="AE325" s="1"/>
  <c r="Y300"/>
  <c r="Z300" s="1"/>
  <c r="T266"/>
  <c r="U266" s="1"/>
  <c r="AN446" l="1"/>
  <c r="AO446" s="1"/>
  <c r="AI384"/>
  <c r="AJ384" s="1"/>
  <c r="AD326"/>
  <c r="AE326" s="1"/>
  <c r="Y301"/>
  <c r="Z301" s="1"/>
  <c r="T267"/>
  <c r="U267" s="1"/>
  <c r="AN447" l="1"/>
  <c r="AO447" s="1"/>
  <c r="AI385"/>
  <c r="AJ385" s="1"/>
  <c r="AD327"/>
  <c r="AE327" s="1"/>
  <c r="Y302"/>
  <c r="Z302" s="1"/>
  <c r="T268"/>
  <c r="U268" s="1"/>
  <c r="AN448" l="1"/>
  <c r="AO448" s="1"/>
  <c r="AI386"/>
  <c r="AJ386" s="1"/>
  <c r="AD328"/>
  <c r="AE328" s="1"/>
  <c r="Y303"/>
  <c r="Z303" s="1"/>
  <c r="T269"/>
  <c r="U269" s="1"/>
  <c r="AN449" l="1"/>
  <c r="AO449" s="1"/>
  <c r="AI387"/>
  <c r="AJ387" s="1"/>
  <c r="AD329"/>
  <c r="AE329" s="1"/>
  <c r="Y304"/>
  <c r="Z304" s="1"/>
  <c r="T270"/>
  <c r="U270" s="1"/>
  <c r="AN450" l="1"/>
  <c r="AO450" s="1"/>
  <c r="AI388"/>
  <c r="AJ388" s="1"/>
  <c r="AD330"/>
  <c r="AE330" s="1"/>
  <c r="Y305"/>
  <c r="Z305" s="1"/>
  <c r="T271"/>
  <c r="U271" s="1"/>
  <c r="AN451" l="1"/>
  <c r="AO451" s="1"/>
  <c r="AI389"/>
  <c r="AJ389" s="1"/>
  <c r="AD331"/>
  <c r="AE331" s="1"/>
  <c r="Y306"/>
  <c r="Z306" s="1"/>
  <c r="T272"/>
  <c r="U272" s="1"/>
  <c r="AN452" l="1"/>
  <c r="AO452" s="1"/>
  <c r="AI390"/>
  <c r="AJ390" s="1"/>
  <c r="AD332"/>
  <c r="AE332" s="1"/>
  <c r="Y307"/>
  <c r="Z307" s="1"/>
  <c r="T273"/>
  <c r="U273" s="1"/>
  <c r="AN453" l="1"/>
  <c r="AO453" s="1"/>
  <c r="AI391"/>
  <c r="AJ391" s="1"/>
  <c r="AD333"/>
  <c r="AE333" s="1"/>
  <c r="Y308"/>
  <c r="Z308" s="1"/>
  <c r="T274"/>
  <c r="U274" s="1"/>
  <c r="AN454" l="1"/>
  <c r="AO454" s="1"/>
  <c r="AI392"/>
  <c r="AJ392" s="1"/>
  <c r="AD334"/>
  <c r="AE334" s="1"/>
  <c r="Y309"/>
  <c r="Z309" s="1"/>
  <c r="T275"/>
  <c r="U275" s="1"/>
  <c r="AN455" l="1"/>
  <c r="AO455" s="1"/>
  <c r="AI393"/>
  <c r="AJ393" s="1"/>
  <c r="AD335"/>
  <c r="AE335" s="1"/>
  <c r="Y310"/>
  <c r="Z310" s="1"/>
  <c r="T276"/>
  <c r="U276" s="1"/>
  <c r="AN456" l="1"/>
  <c r="AO456" s="1"/>
  <c r="AI394"/>
  <c r="AJ394" s="1"/>
  <c r="AD336"/>
  <c r="AE336" s="1"/>
  <c r="Y311"/>
  <c r="Z311" s="1"/>
  <c r="T277"/>
  <c r="U277" s="1"/>
  <c r="AN457" l="1"/>
  <c r="AO457" s="1"/>
  <c r="AI395"/>
  <c r="AJ395" s="1"/>
  <c r="AD337"/>
  <c r="AE337" s="1"/>
  <c r="Y312"/>
  <c r="Z312" s="1"/>
  <c r="T278"/>
  <c r="U278" s="1"/>
  <c r="AN458" l="1"/>
  <c r="AO458" s="1"/>
  <c r="AI396"/>
  <c r="AJ396" s="1"/>
  <c r="AD338"/>
  <c r="AE338" s="1"/>
  <c r="Y313"/>
  <c r="Z313" s="1"/>
  <c r="T279"/>
  <c r="U279" s="1"/>
  <c r="AN459" l="1"/>
  <c r="AO459" s="1"/>
  <c r="AI397"/>
  <c r="AJ397" s="1"/>
  <c r="AD339"/>
  <c r="AE339" s="1"/>
  <c r="Y314"/>
  <c r="Z314" s="1"/>
  <c r="T280"/>
  <c r="U280" s="1"/>
  <c r="AN460" l="1"/>
  <c r="AO460" s="1"/>
  <c r="AI398"/>
  <c r="AJ398" s="1"/>
  <c r="AD340"/>
  <c r="AE340" s="1"/>
  <c r="Y315"/>
  <c r="Z315" s="1"/>
  <c r="T281"/>
  <c r="U281" s="1"/>
  <c r="AN461" l="1"/>
  <c r="AO461" s="1"/>
  <c r="AI399"/>
  <c r="AJ399" s="1"/>
  <c r="AD341"/>
  <c r="AE341" s="1"/>
  <c r="Y316"/>
  <c r="Z316" s="1"/>
  <c r="T282"/>
  <c r="U282" s="1"/>
  <c r="AN462" l="1"/>
  <c r="AO462" s="1"/>
  <c r="AI400"/>
  <c r="AJ400" s="1"/>
  <c r="AD342"/>
  <c r="AE342" s="1"/>
  <c r="Y317"/>
  <c r="Z317" s="1"/>
  <c r="T283"/>
  <c r="U283" s="1"/>
  <c r="AN463" l="1"/>
  <c r="AO463" s="1"/>
  <c r="AI401"/>
  <c r="AJ401" s="1"/>
  <c r="AD343"/>
  <c r="AE343" s="1"/>
  <c r="Y318"/>
  <c r="Z318" s="1"/>
  <c r="T284"/>
  <c r="U284" s="1"/>
  <c r="AN464" l="1"/>
  <c r="AO464" s="1"/>
  <c r="AI402"/>
  <c r="AJ402" s="1"/>
  <c r="AD344"/>
  <c r="AE344" s="1"/>
  <c r="Y319"/>
  <c r="Z319" s="1"/>
  <c r="T285"/>
  <c r="U285" s="1"/>
  <c r="AN465" l="1"/>
  <c r="AO465" s="1"/>
  <c r="AI403"/>
  <c r="AJ403" s="1"/>
  <c r="AD345"/>
  <c r="AE345" s="1"/>
  <c r="Y320"/>
  <c r="Z320" s="1"/>
  <c r="T286"/>
  <c r="U286" s="1"/>
  <c r="AN466" l="1"/>
  <c r="AO466" s="1"/>
  <c r="AI404"/>
  <c r="AJ404" s="1"/>
  <c r="AD346"/>
  <c r="AE346" s="1"/>
  <c r="Y321"/>
  <c r="Z321" s="1"/>
  <c r="T287"/>
  <c r="U287" s="1"/>
  <c r="AN467" l="1"/>
  <c r="AO467" s="1"/>
  <c r="AI405"/>
  <c r="AJ405" s="1"/>
  <c r="AD347"/>
  <c r="AE347" s="1"/>
  <c r="Y322"/>
  <c r="Z322" s="1"/>
  <c r="T288"/>
  <c r="U288" s="1"/>
  <c r="AN468" l="1"/>
  <c r="AO468" s="1"/>
  <c r="AI406"/>
  <c r="AJ406" s="1"/>
  <c r="AD348"/>
  <c r="AE348" s="1"/>
  <c r="Y323"/>
  <c r="Z323" s="1"/>
  <c r="T289"/>
  <c r="U289" s="1"/>
  <c r="AN469" l="1"/>
  <c r="AO469" s="1"/>
  <c r="AI407"/>
  <c r="AJ407" s="1"/>
  <c r="AD349"/>
  <c r="AE349" s="1"/>
  <c r="Y324"/>
  <c r="Z324" s="1"/>
  <c r="T290"/>
  <c r="U290" s="1"/>
  <c r="AN470" l="1"/>
  <c r="AO470" s="1"/>
  <c r="AI408"/>
  <c r="AJ408" s="1"/>
  <c r="AD350"/>
  <c r="AE350" s="1"/>
  <c r="Y325"/>
  <c r="Z325" s="1"/>
  <c r="T291"/>
  <c r="U291" s="1"/>
  <c r="AN471" l="1"/>
  <c r="AO471" s="1"/>
  <c r="AI409"/>
  <c r="AJ409" s="1"/>
  <c r="AD351"/>
  <c r="AE351" s="1"/>
  <c r="Y326"/>
  <c r="Z326" s="1"/>
  <c r="T292"/>
  <c r="U292" s="1"/>
  <c r="AN472" l="1"/>
  <c r="AO472" s="1"/>
  <c r="AI410"/>
  <c r="AJ410" s="1"/>
  <c r="AD352"/>
  <c r="AE352" s="1"/>
  <c r="Y327"/>
  <c r="Z327" s="1"/>
  <c r="T293"/>
  <c r="U293" s="1"/>
  <c r="AN473" l="1"/>
  <c r="AO473" s="1"/>
  <c r="AI411"/>
  <c r="AJ411" s="1"/>
  <c r="AD353"/>
  <c r="AE353" s="1"/>
  <c r="Y328"/>
  <c r="Z328" s="1"/>
  <c r="T294"/>
  <c r="U294" s="1"/>
  <c r="AN474" l="1"/>
  <c r="AO474" s="1"/>
  <c r="AI412"/>
  <c r="AJ412" s="1"/>
  <c r="AD354"/>
  <c r="AE354" s="1"/>
  <c r="Y329"/>
  <c r="Z329" s="1"/>
  <c r="T295"/>
  <c r="U295" s="1"/>
  <c r="AN475" l="1"/>
  <c r="AO475" s="1"/>
  <c r="AI413"/>
  <c r="AJ413" s="1"/>
  <c r="AD355"/>
  <c r="AE355" s="1"/>
  <c r="Y330"/>
  <c r="Z330" s="1"/>
  <c r="T296"/>
  <c r="U296" s="1"/>
  <c r="AN476" l="1"/>
  <c r="AO476" s="1"/>
  <c r="AI414"/>
  <c r="AJ414" s="1"/>
  <c r="AD356"/>
  <c r="AE356" s="1"/>
  <c r="Y331"/>
  <c r="Z331" s="1"/>
  <c r="T297"/>
  <c r="U297" s="1"/>
  <c r="AN477" l="1"/>
  <c r="AO477" s="1"/>
  <c r="AI415"/>
  <c r="AJ415" s="1"/>
  <c r="AD357"/>
  <c r="AE357" s="1"/>
  <c r="Y332"/>
  <c r="Z332" s="1"/>
  <c r="T298"/>
  <c r="U298" s="1"/>
  <c r="AN478" l="1"/>
  <c r="AO478" s="1"/>
  <c r="AI416"/>
  <c r="AJ416" s="1"/>
  <c r="AD358"/>
  <c r="AE358" s="1"/>
  <c r="Y333"/>
  <c r="Z333" s="1"/>
  <c r="T299"/>
  <c r="U299" s="1"/>
  <c r="AN479" l="1"/>
  <c r="AO479" s="1"/>
  <c r="AI417"/>
  <c r="AJ417" s="1"/>
  <c r="AD359"/>
  <c r="AE359" s="1"/>
  <c r="Y334"/>
  <c r="Z334" s="1"/>
  <c r="T300"/>
  <c r="U300" s="1"/>
  <c r="AN480" l="1"/>
  <c r="AO480" s="1"/>
  <c r="AI418"/>
  <c r="AJ418" s="1"/>
  <c r="AD360"/>
  <c r="AE360" s="1"/>
  <c r="Y335"/>
  <c r="Z335" s="1"/>
  <c r="T301"/>
  <c r="U301" s="1"/>
  <c r="AN481" l="1"/>
  <c r="AO481" s="1"/>
  <c r="AI419"/>
  <c r="AJ419" s="1"/>
  <c r="AD361"/>
  <c r="AE361" s="1"/>
  <c r="Y336"/>
  <c r="Z336" s="1"/>
  <c r="T302"/>
  <c r="U302" s="1"/>
  <c r="AN482" l="1"/>
  <c r="AO482" s="1"/>
  <c r="AI420"/>
  <c r="AJ420" s="1"/>
  <c r="AD362"/>
  <c r="AE362" s="1"/>
  <c r="Y337"/>
  <c r="Z337" s="1"/>
  <c r="T303"/>
  <c r="U303" s="1"/>
  <c r="AN483" l="1"/>
  <c r="AO483" s="1"/>
  <c r="AI421"/>
  <c r="AJ421" s="1"/>
  <c r="AD363"/>
  <c r="AE363" s="1"/>
  <c r="Y338"/>
  <c r="Z338" s="1"/>
  <c r="T304"/>
  <c r="U304" s="1"/>
  <c r="AN484" l="1"/>
  <c r="AO484" s="1"/>
  <c r="AI422"/>
  <c r="AJ422" s="1"/>
  <c r="AD364"/>
  <c r="AE364" s="1"/>
  <c r="Y339"/>
  <c r="Z339" s="1"/>
  <c r="T305"/>
  <c r="U305" s="1"/>
  <c r="AN485" l="1"/>
  <c r="AO485" s="1"/>
  <c r="AI423"/>
  <c r="AJ423" s="1"/>
  <c r="AD365"/>
  <c r="AE365" s="1"/>
  <c r="Y340"/>
  <c r="Z340" s="1"/>
  <c r="T306"/>
  <c r="U306" s="1"/>
  <c r="AO486" l="1"/>
  <c r="AN486"/>
  <c r="AI424"/>
  <c r="AJ424" s="1"/>
  <c r="AD366"/>
  <c r="AE366" s="1"/>
  <c r="Y341"/>
  <c r="Z341" s="1"/>
  <c r="T307"/>
  <c r="U307" s="1"/>
  <c r="AN487" l="1"/>
  <c r="AO487" s="1"/>
  <c r="AI425"/>
  <c r="AJ425" s="1"/>
  <c r="AD367"/>
  <c r="AE367" s="1"/>
  <c r="Y342"/>
  <c r="Z342" s="1"/>
  <c r="T308"/>
  <c r="U308" s="1"/>
  <c r="AN488" l="1"/>
  <c r="AO488" s="1"/>
  <c r="AI426"/>
  <c r="AJ426" s="1"/>
  <c r="AD368"/>
  <c r="AE368" s="1"/>
  <c r="Y343"/>
  <c r="Z343" s="1"/>
  <c r="T309"/>
  <c r="U309" s="1"/>
  <c r="AN489" l="1"/>
  <c r="AO489" s="1"/>
  <c r="AI427"/>
  <c r="AJ427" s="1"/>
  <c r="AD369"/>
  <c r="AE369" s="1"/>
  <c r="Y344"/>
  <c r="Z344" s="1"/>
  <c r="T310"/>
  <c r="U310" s="1"/>
  <c r="AN490" l="1"/>
  <c r="AO490" s="1"/>
  <c r="AI428"/>
  <c r="AJ428" s="1"/>
  <c r="AD370"/>
  <c r="AE370" s="1"/>
  <c r="Y345"/>
  <c r="Z345" s="1"/>
  <c r="T311"/>
  <c r="U311" s="1"/>
  <c r="AO491" l="1"/>
  <c r="AN491"/>
  <c r="AI429"/>
  <c r="AJ429" s="1"/>
  <c r="AD371"/>
  <c r="AE371" s="1"/>
  <c r="Y346"/>
  <c r="Z346" s="1"/>
  <c r="T312"/>
  <c r="U312" s="1"/>
  <c r="AO492" l="1"/>
  <c r="AN492"/>
  <c r="AI430"/>
  <c r="AJ430" s="1"/>
  <c r="AD372"/>
  <c r="AE372" s="1"/>
  <c r="Y347"/>
  <c r="Z347" s="1"/>
  <c r="T313"/>
  <c r="U313" s="1"/>
  <c r="AO493" l="1"/>
  <c r="AN493"/>
  <c r="AI431"/>
  <c r="AJ431" s="1"/>
  <c r="AD373"/>
  <c r="AE373" s="1"/>
  <c r="Y348"/>
  <c r="Z348" s="1"/>
  <c r="T314"/>
  <c r="U314" s="1"/>
  <c r="AN494" l="1"/>
  <c r="AO494" s="1"/>
  <c r="AI432"/>
  <c r="AJ432" s="1"/>
  <c r="AD374"/>
  <c r="AE374" s="1"/>
  <c r="Y349"/>
  <c r="Z349" s="1"/>
  <c r="T315"/>
  <c r="U315" s="1"/>
  <c r="AO495" l="1"/>
  <c r="AN495"/>
  <c r="AI433"/>
  <c r="AJ433" s="1"/>
  <c r="AD375"/>
  <c r="AE375" s="1"/>
  <c r="Y350"/>
  <c r="Z350" s="1"/>
  <c r="T316"/>
  <c r="U316" s="1"/>
  <c r="AN496" l="1"/>
  <c r="AO496" s="1"/>
  <c r="AI434"/>
  <c r="AJ434" s="1"/>
  <c r="AD376"/>
  <c r="AE376" s="1"/>
  <c r="Y351"/>
  <c r="Z351" s="1"/>
  <c r="T317"/>
  <c r="U317" s="1"/>
  <c r="AN497" l="1"/>
  <c r="AO497" s="1"/>
  <c r="AI435"/>
  <c r="AJ435" s="1"/>
  <c r="AD377"/>
  <c r="AE377" s="1"/>
  <c r="Y352"/>
  <c r="Z352" s="1"/>
  <c r="T318"/>
  <c r="U318" s="1"/>
  <c r="AN498" l="1"/>
  <c r="AO498" s="1"/>
  <c r="AI436"/>
  <c r="AJ436" s="1"/>
  <c r="AD378"/>
  <c r="AE378" s="1"/>
  <c r="Y353"/>
  <c r="Z353" s="1"/>
  <c r="T319"/>
  <c r="U319" s="1"/>
  <c r="AN499" l="1"/>
  <c r="AO499" s="1"/>
  <c r="AI437"/>
  <c r="AJ437" s="1"/>
  <c r="AD379"/>
  <c r="AE379" s="1"/>
  <c r="Y354"/>
  <c r="Z354" s="1"/>
  <c r="T320"/>
  <c r="U320" s="1"/>
  <c r="AN500" l="1"/>
  <c r="AO500" s="1"/>
  <c r="AI438"/>
  <c r="AJ438" s="1"/>
  <c r="AD380"/>
  <c r="AE380" s="1"/>
  <c r="Y355"/>
  <c r="Z355" s="1"/>
  <c r="T321"/>
  <c r="U321" s="1"/>
  <c r="AO501" l="1"/>
  <c r="AN501"/>
  <c r="AI439"/>
  <c r="AJ439" s="1"/>
  <c r="AD381"/>
  <c r="AE381" s="1"/>
  <c r="Y356"/>
  <c r="Z356" s="1"/>
  <c r="T322"/>
  <c r="U322" s="1"/>
  <c r="AO502" l="1"/>
  <c r="AN502"/>
  <c r="AI440"/>
  <c r="AJ440" s="1"/>
  <c r="AD382"/>
  <c r="AE382" s="1"/>
  <c r="Y357"/>
  <c r="Z357" s="1"/>
  <c r="T323"/>
  <c r="U323" s="1"/>
  <c r="AN503" l="1"/>
  <c r="AO503" s="1"/>
  <c r="AI441"/>
  <c r="AJ441" s="1"/>
  <c r="AD383"/>
  <c r="AE383" s="1"/>
  <c r="Y358"/>
  <c r="Z358" s="1"/>
  <c r="T324"/>
  <c r="U324" s="1"/>
  <c r="AO504" l="1"/>
  <c r="AN504"/>
  <c r="AI442"/>
  <c r="AJ442" s="1"/>
  <c r="AD384"/>
  <c r="AE384" s="1"/>
  <c r="Y359"/>
  <c r="Z359" s="1"/>
  <c r="T325"/>
  <c r="U325" s="1"/>
  <c r="AO505" l="1"/>
  <c r="AN505"/>
  <c r="AI443"/>
  <c r="AJ443" s="1"/>
  <c r="AD385"/>
  <c r="AE385" s="1"/>
  <c r="Y360"/>
  <c r="Z360" s="1"/>
  <c r="T326"/>
  <c r="U326" s="1"/>
  <c r="AO506" l="1"/>
  <c r="AN506"/>
  <c r="AI444"/>
  <c r="AJ444" s="1"/>
  <c r="AD386"/>
  <c r="AE386" s="1"/>
  <c r="Y361"/>
  <c r="Z361" s="1"/>
  <c r="T327"/>
  <c r="U327" s="1"/>
  <c r="AN507" l="1"/>
  <c r="AO507" s="1"/>
  <c r="AI445"/>
  <c r="AJ445" s="1"/>
  <c r="AD387"/>
  <c r="AE387" s="1"/>
  <c r="Y362"/>
  <c r="Z362" s="1"/>
  <c r="T328"/>
  <c r="U328" s="1"/>
  <c r="AN508" l="1"/>
  <c r="AO508" s="1"/>
  <c r="AI446"/>
  <c r="AJ446" s="1"/>
  <c r="AD388"/>
  <c r="AE388" s="1"/>
  <c r="Y363"/>
  <c r="Z363" s="1"/>
  <c r="T329"/>
  <c r="U329" s="1"/>
  <c r="AO509" l="1"/>
  <c r="AN509"/>
  <c r="AI447"/>
  <c r="AJ447" s="1"/>
  <c r="AD389"/>
  <c r="AE389" s="1"/>
  <c r="Y364"/>
  <c r="Z364" s="1"/>
  <c r="T330"/>
  <c r="U330" s="1"/>
  <c r="AN510" l="1"/>
  <c r="AO510" s="1"/>
  <c r="AI448"/>
  <c r="AJ448" s="1"/>
  <c r="AD390"/>
  <c r="AE390" s="1"/>
  <c r="Y365"/>
  <c r="Z365" s="1"/>
  <c r="T331"/>
  <c r="U331" s="1"/>
  <c r="AO511" l="1"/>
  <c r="AN511"/>
  <c r="AI449"/>
  <c r="AJ449" s="1"/>
  <c r="AD391"/>
  <c r="AE391" s="1"/>
  <c r="Y366"/>
  <c r="Z366" s="1"/>
  <c r="T332"/>
  <c r="U332" s="1"/>
  <c r="AN512" l="1"/>
  <c r="AO512" s="1"/>
  <c r="AI450"/>
  <c r="AJ450" s="1"/>
  <c r="AD392"/>
  <c r="AE392" s="1"/>
  <c r="Y367"/>
  <c r="Z367" s="1"/>
  <c r="T333"/>
  <c r="U333" s="1"/>
  <c r="AN513" l="1"/>
  <c r="AO513" s="1"/>
  <c r="AI451"/>
  <c r="AJ451" s="1"/>
  <c r="AD393"/>
  <c r="AE393" s="1"/>
  <c r="Y368"/>
  <c r="Z368" s="1"/>
  <c r="T334"/>
  <c r="U334" s="1"/>
  <c r="AN514" l="1"/>
  <c r="AO514" s="1"/>
  <c r="AI452"/>
  <c r="AJ452" s="1"/>
  <c r="AD394"/>
  <c r="AE394" s="1"/>
  <c r="Y369"/>
  <c r="Z369" s="1"/>
  <c r="T335"/>
  <c r="U335" s="1"/>
  <c r="AN515" l="1"/>
  <c r="AO515" s="1"/>
  <c r="AI453"/>
  <c r="AJ453" s="1"/>
  <c r="AD395"/>
  <c r="AE395" s="1"/>
  <c r="Y370"/>
  <c r="Z370" s="1"/>
  <c r="T336"/>
  <c r="U336" s="1"/>
  <c r="AN516" l="1"/>
  <c r="AO516" s="1"/>
  <c r="AI454"/>
  <c r="AJ454" s="1"/>
  <c r="AD396"/>
  <c r="AE396" s="1"/>
  <c r="Y371"/>
  <c r="Z371" s="1"/>
  <c r="T337"/>
  <c r="U337" s="1"/>
  <c r="AN517" l="1"/>
  <c r="AO517" s="1"/>
  <c r="AI455"/>
  <c r="AJ455" s="1"/>
  <c r="AD397"/>
  <c r="AE397" s="1"/>
  <c r="Y372"/>
  <c r="Z372" s="1"/>
  <c r="T338"/>
  <c r="U338" s="1"/>
  <c r="AO518" l="1"/>
  <c r="AN518"/>
  <c r="AI456"/>
  <c r="AJ456" s="1"/>
  <c r="AD398"/>
  <c r="AE398" s="1"/>
  <c r="Y373"/>
  <c r="Z373" s="1"/>
  <c r="T339"/>
  <c r="U339" s="1"/>
  <c r="AN519" l="1"/>
  <c r="AO519" s="1"/>
  <c r="AI457"/>
  <c r="AJ457" s="1"/>
  <c r="AD399"/>
  <c r="AE399" s="1"/>
  <c r="Y374"/>
  <c r="Z374" s="1"/>
  <c r="T340"/>
  <c r="U340" s="1"/>
  <c r="AN520" l="1"/>
  <c r="AO520" s="1"/>
  <c r="AI458"/>
  <c r="AJ458" s="1"/>
  <c r="AD400"/>
  <c r="AE400" s="1"/>
  <c r="Y375"/>
  <c r="Z375" s="1"/>
  <c r="T341"/>
  <c r="U341" s="1"/>
  <c r="AN521" l="1"/>
  <c r="AO521" s="1"/>
  <c r="AI459"/>
  <c r="AJ459" s="1"/>
  <c r="AD401"/>
  <c r="AE401" s="1"/>
  <c r="Y376"/>
  <c r="Z376" s="1"/>
  <c r="T342"/>
  <c r="U342" s="1"/>
  <c r="AN522" l="1"/>
  <c r="AO522" s="1"/>
  <c r="AI460"/>
  <c r="AJ460" s="1"/>
  <c r="AD402"/>
  <c r="AE402" s="1"/>
  <c r="Y377"/>
  <c r="Z377" s="1"/>
  <c r="T343"/>
  <c r="U343" s="1"/>
  <c r="AO523" l="1"/>
  <c r="AN523"/>
  <c r="AI461"/>
  <c r="AJ461" s="1"/>
  <c r="AD403"/>
  <c r="AE403" s="1"/>
  <c r="Y378"/>
  <c r="Z378" s="1"/>
  <c r="T344"/>
  <c r="U344" s="1"/>
  <c r="AN524" l="1"/>
  <c r="AO524" s="1"/>
  <c r="AI462"/>
  <c r="AJ462" s="1"/>
  <c r="AD404"/>
  <c r="AE404" s="1"/>
  <c r="Y379"/>
  <c r="Z379" s="1"/>
  <c r="T345"/>
  <c r="U345" s="1"/>
  <c r="AO525" l="1"/>
  <c r="AN525"/>
  <c r="AI463"/>
  <c r="AJ463" s="1"/>
  <c r="AD405"/>
  <c r="AE405" s="1"/>
  <c r="Y380"/>
  <c r="Z380" s="1"/>
  <c r="T346"/>
  <c r="U346" s="1"/>
  <c r="AN526" l="1"/>
  <c r="AO526" s="1"/>
  <c r="AI464"/>
  <c r="AJ464" s="1"/>
  <c r="AD406"/>
  <c r="AE406" s="1"/>
  <c r="Y381"/>
  <c r="Z381" s="1"/>
  <c r="T347"/>
  <c r="U347" s="1"/>
  <c r="AN527" l="1"/>
  <c r="AO527" s="1"/>
  <c r="AO8" s="1"/>
  <c r="B59" s="1"/>
  <c r="AI465"/>
  <c r="AJ465" s="1"/>
  <c r="AD407"/>
  <c r="AE407" s="1"/>
  <c r="Y382"/>
  <c r="Z382" s="1"/>
  <c r="T348"/>
  <c r="U348" s="1"/>
  <c r="AI466" l="1"/>
  <c r="AJ466" s="1"/>
  <c r="AD408"/>
  <c r="AE408" s="1"/>
  <c r="Y383"/>
  <c r="Z383" s="1"/>
  <c r="T349"/>
  <c r="U349" s="1"/>
  <c r="AI467" l="1"/>
  <c r="AJ467" s="1"/>
  <c r="AD409"/>
  <c r="AE409" s="1"/>
  <c r="Y384"/>
  <c r="Z384" s="1"/>
  <c r="T350"/>
  <c r="U350" s="1"/>
  <c r="AI468" l="1"/>
  <c r="AJ468" s="1"/>
  <c r="AD410"/>
  <c r="AE410" s="1"/>
  <c r="Y385"/>
  <c r="Z385" s="1"/>
  <c r="T351"/>
  <c r="U351" s="1"/>
  <c r="AI469" l="1"/>
  <c r="AJ469" s="1"/>
  <c r="AD411"/>
  <c r="AE411" s="1"/>
  <c r="Y386"/>
  <c r="Z386" s="1"/>
  <c r="T352"/>
  <c r="U352" s="1"/>
  <c r="AI470" l="1"/>
  <c r="AJ470" s="1"/>
  <c r="AD412"/>
  <c r="AE412" s="1"/>
  <c r="Y387"/>
  <c r="Z387" s="1"/>
  <c r="T353"/>
  <c r="U353" s="1"/>
  <c r="AI471" l="1"/>
  <c r="AJ471" s="1"/>
  <c r="AD413"/>
  <c r="AE413" s="1"/>
  <c r="Y388"/>
  <c r="Z388" s="1"/>
  <c r="T354"/>
  <c r="U354" s="1"/>
  <c r="AI472" l="1"/>
  <c r="AJ472" s="1"/>
  <c r="AD414"/>
  <c r="AE414" s="1"/>
  <c r="Y389"/>
  <c r="Z389" s="1"/>
  <c r="T355"/>
  <c r="U355" s="1"/>
  <c r="AI473" l="1"/>
  <c r="AJ473" s="1"/>
  <c r="AD415"/>
  <c r="AE415" s="1"/>
  <c r="Y390"/>
  <c r="Z390" s="1"/>
  <c r="T356"/>
  <c r="U356" s="1"/>
  <c r="AI474" l="1"/>
  <c r="AJ474" s="1"/>
  <c r="AD416"/>
  <c r="AE416" s="1"/>
  <c r="Y391"/>
  <c r="Z391" s="1"/>
  <c r="T357"/>
  <c r="U357" s="1"/>
  <c r="AI475" l="1"/>
  <c r="AJ475" s="1"/>
  <c r="AD417"/>
  <c r="AE417" s="1"/>
  <c r="Y392"/>
  <c r="Z392" s="1"/>
  <c r="T358"/>
  <c r="U358" s="1"/>
  <c r="AI476" l="1"/>
  <c r="AJ476" s="1"/>
  <c r="AD418"/>
  <c r="AE418" s="1"/>
  <c r="Y393"/>
  <c r="Z393" s="1"/>
  <c r="T359"/>
  <c r="U359" s="1"/>
  <c r="AI477" l="1"/>
  <c r="AJ477" s="1"/>
  <c r="AD419"/>
  <c r="AE419" s="1"/>
  <c r="Y394"/>
  <c r="Z394" s="1"/>
  <c r="T360"/>
  <c r="U360" s="1"/>
  <c r="AI478" l="1"/>
  <c r="AJ478" s="1"/>
  <c r="AD420"/>
  <c r="AE420" s="1"/>
  <c r="Y395"/>
  <c r="Z395" s="1"/>
  <c r="T361"/>
  <c r="U361" s="1"/>
  <c r="AI479" l="1"/>
  <c r="AJ479" s="1"/>
  <c r="AD421"/>
  <c r="AE421" s="1"/>
  <c r="Y396"/>
  <c r="Z396" s="1"/>
  <c r="T362"/>
  <c r="U362" s="1"/>
  <c r="AI480" l="1"/>
  <c r="AJ480" s="1"/>
  <c r="AD422"/>
  <c r="AE422" s="1"/>
  <c r="Y397"/>
  <c r="Z397" s="1"/>
  <c r="T363"/>
  <c r="U363" s="1"/>
  <c r="AI481" l="1"/>
  <c r="AJ481" s="1"/>
  <c r="AD423"/>
  <c r="AE423" s="1"/>
  <c r="Y398"/>
  <c r="Z398" s="1"/>
  <c r="T364"/>
  <c r="U364" s="1"/>
  <c r="AI482" l="1"/>
  <c r="AJ482" s="1"/>
  <c r="AD424"/>
  <c r="AE424" s="1"/>
  <c r="Y399"/>
  <c r="Z399" s="1"/>
  <c r="T365"/>
  <c r="U365" s="1"/>
  <c r="AI483" l="1"/>
  <c r="AJ483" s="1"/>
  <c r="AD425"/>
  <c r="AE425" s="1"/>
  <c r="Y400"/>
  <c r="Z400" s="1"/>
  <c r="T366"/>
  <c r="U366" s="1"/>
  <c r="AI484" l="1"/>
  <c r="AJ484" s="1"/>
  <c r="AD426"/>
  <c r="AE426" s="1"/>
  <c r="Y401"/>
  <c r="Z401" s="1"/>
  <c r="T367"/>
  <c r="U367" s="1"/>
  <c r="AI485" l="1"/>
  <c r="AJ485" s="1"/>
  <c r="AD427"/>
  <c r="AE427" s="1"/>
  <c r="Y402"/>
  <c r="Z402" s="1"/>
  <c r="T368"/>
  <c r="U368" s="1"/>
  <c r="AI486" l="1"/>
  <c r="AJ486" s="1"/>
  <c r="AD428"/>
  <c r="AE428" s="1"/>
  <c r="Y403"/>
  <c r="Z403" s="1"/>
  <c r="T369"/>
  <c r="U369" s="1"/>
  <c r="AI487" l="1"/>
  <c r="AJ487" s="1"/>
  <c r="AD429"/>
  <c r="AE429" s="1"/>
  <c r="Y404"/>
  <c r="Z404" s="1"/>
  <c r="T370"/>
  <c r="U370" s="1"/>
  <c r="AI488" l="1"/>
  <c r="AJ488" s="1"/>
  <c r="AD430"/>
  <c r="AE430" s="1"/>
  <c r="Y405"/>
  <c r="Z405" s="1"/>
  <c r="T371"/>
  <c r="U371" s="1"/>
  <c r="AI489" l="1"/>
  <c r="AJ489" s="1"/>
  <c r="AD431"/>
  <c r="AE431" s="1"/>
  <c r="Y406"/>
  <c r="Z406" s="1"/>
  <c r="T372"/>
  <c r="U372" s="1"/>
  <c r="AI490" l="1"/>
  <c r="AJ490" s="1"/>
  <c r="AD432"/>
  <c r="AE432" s="1"/>
  <c r="Y407"/>
  <c r="Z407" s="1"/>
  <c r="T373"/>
  <c r="U373" s="1"/>
  <c r="AI491" l="1"/>
  <c r="AJ491" s="1"/>
  <c r="AD433"/>
  <c r="AE433" s="1"/>
  <c r="Y408"/>
  <c r="Z408" s="1"/>
  <c r="T374"/>
  <c r="U374" s="1"/>
  <c r="AI492" l="1"/>
  <c r="AJ492" s="1"/>
  <c r="AD434"/>
  <c r="AE434" s="1"/>
  <c r="Y409"/>
  <c r="Z409" s="1"/>
  <c r="T375"/>
  <c r="U375" s="1"/>
  <c r="AI493" l="1"/>
  <c r="AJ493" s="1"/>
  <c r="AD435"/>
  <c r="AE435" s="1"/>
  <c r="Y410"/>
  <c r="Z410" s="1"/>
  <c r="T376"/>
  <c r="U376" s="1"/>
  <c r="AI494" l="1"/>
  <c r="AJ494" s="1"/>
  <c r="AD436"/>
  <c r="AE436" s="1"/>
  <c r="Y411"/>
  <c r="Z411" s="1"/>
  <c r="T377"/>
  <c r="U377" s="1"/>
  <c r="AI495" l="1"/>
  <c r="AJ495" s="1"/>
  <c r="AD437"/>
  <c r="AE437" s="1"/>
  <c r="Y412"/>
  <c r="Z412" s="1"/>
  <c r="T378"/>
  <c r="U378" s="1"/>
  <c r="AI496" l="1"/>
  <c r="AJ496" s="1"/>
  <c r="AD438"/>
  <c r="AE438" s="1"/>
  <c r="Y413"/>
  <c r="Z413" s="1"/>
  <c r="T379"/>
  <c r="U379" s="1"/>
  <c r="AI497" l="1"/>
  <c r="AJ497" s="1"/>
  <c r="AD439"/>
  <c r="AE439" s="1"/>
  <c r="Y414"/>
  <c r="Z414" s="1"/>
  <c r="T380"/>
  <c r="U380" s="1"/>
  <c r="AI498" l="1"/>
  <c r="AJ498" s="1"/>
  <c r="AD440"/>
  <c r="AE440" s="1"/>
  <c r="Y415"/>
  <c r="Z415" s="1"/>
  <c r="T381"/>
  <c r="U381" s="1"/>
  <c r="AI499" l="1"/>
  <c r="AJ499" s="1"/>
  <c r="AD441"/>
  <c r="AE441" s="1"/>
  <c r="Y416"/>
  <c r="Z416" s="1"/>
  <c r="T382"/>
  <c r="U382" s="1"/>
  <c r="AI500" l="1"/>
  <c r="AJ500" s="1"/>
  <c r="AD442"/>
  <c r="AE442" s="1"/>
  <c r="Y417"/>
  <c r="Z417" s="1"/>
  <c r="T383"/>
  <c r="U383" s="1"/>
  <c r="AI501" l="1"/>
  <c r="AJ501" s="1"/>
  <c r="AD443"/>
  <c r="AE443" s="1"/>
  <c r="Y418"/>
  <c r="Z418" s="1"/>
  <c r="T384"/>
  <c r="U384" s="1"/>
  <c r="AI502" l="1"/>
  <c r="AJ502" s="1"/>
  <c r="AD444"/>
  <c r="AE444" s="1"/>
  <c r="Y419"/>
  <c r="Z419" s="1"/>
  <c r="T385"/>
  <c r="U385" s="1"/>
  <c r="AI503" l="1"/>
  <c r="AJ503" s="1"/>
  <c r="AD445"/>
  <c r="AE445" s="1"/>
  <c r="Y420"/>
  <c r="Z420" s="1"/>
  <c r="T386"/>
  <c r="U386" s="1"/>
  <c r="AI504" l="1"/>
  <c r="AJ504" s="1"/>
  <c r="AD446"/>
  <c r="AE446" s="1"/>
  <c r="Y421"/>
  <c r="Z421" s="1"/>
  <c r="T387"/>
  <c r="U387" s="1"/>
  <c r="AI505" l="1"/>
  <c r="AJ505" s="1"/>
  <c r="AD447"/>
  <c r="AE447" s="1"/>
  <c r="Y422"/>
  <c r="Z422" s="1"/>
  <c r="T388"/>
  <c r="U388" s="1"/>
  <c r="AI506" l="1"/>
  <c r="AJ506" s="1"/>
  <c r="AD448"/>
  <c r="AE448" s="1"/>
  <c r="Y423"/>
  <c r="Z423" s="1"/>
  <c r="T389"/>
  <c r="U389" s="1"/>
  <c r="AI507" l="1"/>
  <c r="AJ507" s="1"/>
  <c r="AD449"/>
  <c r="AE449" s="1"/>
  <c r="Y424"/>
  <c r="Z424" s="1"/>
  <c r="T390"/>
  <c r="U390" s="1"/>
  <c r="AI508" l="1"/>
  <c r="AJ508" s="1"/>
  <c r="AD450"/>
  <c r="AE450" s="1"/>
  <c r="Y425"/>
  <c r="Z425" s="1"/>
  <c r="T391"/>
  <c r="U391" s="1"/>
  <c r="AI509" l="1"/>
  <c r="AJ509" s="1"/>
  <c r="AD451"/>
  <c r="AE451" s="1"/>
  <c r="Y426"/>
  <c r="Z426" s="1"/>
  <c r="T392"/>
  <c r="U392" s="1"/>
  <c r="AI510" l="1"/>
  <c r="AJ510" s="1"/>
  <c r="AD452"/>
  <c r="AE452" s="1"/>
  <c r="Y427"/>
  <c r="Z427" s="1"/>
  <c r="T393"/>
  <c r="U393" s="1"/>
  <c r="AI511" l="1"/>
  <c r="AJ511" s="1"/>
  <c r="AD453"/>
  <c r="AE453" s="1"/>
  <c r="Y428"/>
  <c r="Z428" s="1"/>
  <c r="T394"/>
  <c r="U394" s="1"/>
  <c r="AI512" l="1"/>
  <c r="AJ512" s="1"/>
  <c r="AD454"/>
  <c r="AE454" s="1"/>
  <c r="Y429"/>
  <c r="Z429" s="1"/>
  <c r="T395"/>
  <c r="U395" s="1"/>
  <c r="U8" s="1"/>
  <c r="B33" s="1"/>
  <c r="AI513" l="1"/>
  <c r="AJ513" s="1"/>
  <c r="AD455"/>
  <c r="AE455" s="1"/>
  <c r="AE8" s="1"/>
  <c r="B47" s="1"/>
  <c r="Y430"/>
  <c r="Z430" s="1"/>
  <c r="AI514" l="1"/>
  <c r="AJ514" s="1"/>
  <c r="Y431"/>
  <c r="Z431" s="1"/>
  <c r="Z8" s="1"/>
  <c r="B41" s="1"/>
  <c r="AI515" l="1"/>
  <c r="AJ515" s="1"/>
  <c r="AJ8" s="1"/>
  <c r="B53" s="1"/>
</calcChain>
</file>

<file path=xl/sharedStrings.xml><?xml version="1.0" encoding="utf-8"?>
<sst xmlns="http://schemas.openxmlformats.org/spreadsheetml/2006/main" count="59" uniqueCount="53">
  <si>
    <t>Taux de capitalisation (hors inflation)</t>
  </si>
  <si>
    <t>Mois</t>
  </si>
  <si>
    <t>Contribution mensuelle</t>
  </si>
  <si>
    <t>Distribution mensuelle</t>
  </si>
  <si>
    <t>Salaire brut de référence</t>
  </si>
  <si>
    <t>Capitalisation mensuelle</t>
  </si>
  <si>
    <t>Montant capitalisé</t>
  </si>
  <si>
    <t>Contribution solidaire initiale</t>
  </si>
  <si>
    <t>Capital restant</t>
  </si>
  <si>
    <t>Distribution départ à la retraite</t>
  </si>
  <si>
    <t>Taux de distribution départ à la retraite</t>
  </si>
  <si>
    <t>Salaire parental brut de référence</t>
  </si>
  <si>
    <t xml:space="preserve">Capital restant à la société </t>
  </si>
  <si>
    <t>Salaire brut</t>
  </si>
  <si>
    <t>Salaire net</t>
  </si>
  <si>
    <t>Salaire net après impôts</t>
  </si>
  <si>
    <t>Cotisation retraite</t>
  </si>
  <si>
    <t>SMIC</t>
  </si>
  <si>
    <t>4K</t>
  </si>
  <si>
    <t>Médian</t>
  </si>
  <si>
    <t>Contribution parentale</t>
  </si>
  <si>
    <t>Retraite anticipée</t>
  </si>
  <si>
    <t>Cotisation retraite / salaire brut</t>
  </si>
  <si>
    <t>Coût total entreprise</t>
  </si>
  <si>
    <t>https://entreprise.pole-emploi.fr/cout-salarie/</t>
  </si>
  <si>
    <t>https://www.la-retraite-en-clair.fr/depart-retraite-age-montant/calculer-retraite/calculer-ma-retraite</t>
  </si>
  <si>
    <t>Système par répartition</t>
  </si>
  <si>
    <t>Cotisation retraite totale</t>
  </si>
  <si>
    <t>Distribution de départ en retraite</t>
  </si>
  <si>
    <t>Départ anticipé à la retraite</t>
  </si>
  <si>
    <t>Contribution mensuelle complémentaire</t>
  </si>
  <si>
    <t>Système par capitalisation</t>
  </si>
  <si>
    <t>COMPARAISON ENTRE LES SYSTÈMES DE RETRAITE (2021)</t>
  </si>
  <si>
    <t>Années</t>
  </si>
  <si>
    <t>Contribution mensuelle volontaire</t>
  </si>
  <si>
    <t>Distribution mensuelle de 65 à 90 ans</t>
  </si>
  <si>
    <t>Contribution initiale à l'âge adulte</t>
  </si>
  <si>
    <t>Montant capitalisé selon le nombre d'années</t>
  </si>
  <si>
    <t>CAPITALISATION VOLONTAIRE DURANT LA VIE ACTIVE</t>
  </si>
  <si>
    <t>Age 0 - 18 ans : contribution solidaire initiale et parentale</t>
  </si>
  <si>
    <t>Distribution retraite mensuelle</t>
  </si>
  <si>
    <t>Contribution retraite parentale mensuelle</t>
  </si>
  <si>
    <t>Distribution retraite</t>
  </si>
  <si>
    <t>RETRAITE PAR CAPITALISATION</t>
  </si>
  <si>
    <t>AGE 0 - 18 : CALCULS INTERMEDIARES PAR MOIS</t>
  </si>
  <si>
    <t>Montant capitalisé durant l'enfance</t>
  </si>
  <si>
    <t>Montant capitalisé durant la vie active</t>
  </si>
  <si>
    <t>Taux de contribution parentale mensuelle</t>
  </si>
  <si>
    <t>Taux de contribution mensuelle</t>
  </si>
  <si>
    <t>Age du début de la vie active</t>
  </si>
  <si>
    <t>Dans les cellule rouges, vous pouvez simuler différents scénarios en modifiant le salaire parental, l'âge du début de vie active, le salaire durant la vie active, et les contributions complémentaires.
Les distributions de retraite se recalculent automatiquement et sont dans les cellules vertes ci-dessus.
Les calculs intermédiaires de mois en mois sont dans les tableaux à droite.</t>
  </si>
  <si>
    <t>Le modèle est calculé en euros constants.
Le modèle initial est réglé avec a) un salaire parental brut de 2300 euros par mois, b) un début de vie active à 25 ans, c) un salaire brut de 2300 euros, et d) aucune contribution complémentaire.
Avec ce scénario, une personne qui travaille 40 ans contribue 92 euros par mois, accumule ainsi un capital de 291 220 euros, part à la retraite à 65 ans avec une distribution initiale de 29 122 euros et ensuite perçoit une distribution mensuelle de 1378 euros.
Toujours avec le même scénario de capitalisation, elle peut aussi choisir de partir en retraite plus tôt, à 62 ans. Dans ce cas, son capital accumulé est de  255 224 euros, sa distribution initiale au moment du départ en retraite est de 25 522 et sa distribution mensuelle est ensuite de 1132 euros par mois.
Et si vous changez le montant de la contribution complémentaire dans le cellule B22 pour simuler une contribution complémentaire de 100 euros par mois, soit 192 euros de contribution retraite par mois, la personne peut alors accumuler 324 887 de capital à 60 ans, après seulement 35 ans de vie active. Elle peut alors partir en retraite avec une distrubition initiale de 32 488 euros et percevoir ensuite une distribution mensuelle de 1389 euros.</t>
  </si>
  <si>
    <t>Dans la cellule rouge, vous pouvez modifier le montant d'une contribution initiale sur un compte retraite qui capitalise à 4% hors inflation.
Vous pouvez ensuite voir l'impact de contributions mensuelles volontaires de 20, 50, 100, 150 et 200 euros, tant sur les montants capitalisés que sur les distributions mensuelles lors de la retraite.
Par exemple, avec une contribution initiale de 3 000 euros suivie de contributions mensuelles de 150 euros pendant 40 ans, vous capitaliserez 192 114 euros et percevrez une distribution initiale de 10% du montant, soit 19 214 euros, puis une distribution mensuelle de 913 euros par mois pendant 25 ans.</t>
  </si>
</sst>
</file>

<file path=xl/styles.xml><?xml version="1.0" encoding="utf-8"?>
<styleSheet xmlns="http://schemas.openxmlformats.org/spreadsheetml/2006/main">
  <numFmts count="9">
    <numFmt numFmtId="8" formatCode="&quot;$&quot;#,##0.00_);[Red]\(&quot;$&quot;#,##0.00\)"/>
    <numFmt numFmtId="44" formatCode="_(&quot;$&quot;* #,##0.00_);_(&quot;$&quot;* \(#,##0.00\);_(&quot;$&quot;* &quot;-&quot;??_);_(@_)"/>
    <numFmt numFmtId="43" formatCode="_(* #,##0.00_);_(* \(#,##0.00\);_(* &quot;-&quot;??_);_(@_)"/>
    <numFmt numFmtId="164" formatCode="_(* #,##0_);_(* \(#,##0\);_(* &quot;-&quot;??_);_(@_)"/>
    <numFmt numFmtId="165" formatCode="_(* ##\ ##0.00_);_(* \(#,##0.00\);_(* &quot;-&quot;??_);_(@_)"/>
    <numFmt numFmtId="166" formatCode="_(* #\ ##0_);_(* \(#,##0.0\);_(* &quot;-&quot;??_);_(@_)"/>
    <numFmt numFmtId="167" formatCode="_-* #,##0\ [$€-40C]_-;\-* #,##0\ [$€-40C]_-;_-* &quot;-&quot;??\ [$€-40C]_-;_-@_-"/>
    <numFmt numFmtId="168" formatCode="_(* #\ ##0.00_);_(* \(#,##0.0\);_(* &quot;-&quot;??_);_(@_)"/>
    <numFmt numFmtId="169" formatCode="_(* ###\ ##0.00_);_(* \(#,##0.000\);_(* &quot;-&quot;??_);_(@_)"/>
  </numFmts>
  <fonts count="28">
    <font>
      <sz val="11"/>
      <color theme="1"/>
      <name val="Calibri"/>
      <family val="2"/>
      <scheme val="minor"/>
    </font>
    <font>
      <sz val="11"/>
      <color theme="1"/>
      <name val="Calibri"/>
      <family val="2"/>
      <scheme val="minor"/>
    </font>
    <font>
      <b/>
      <sz val="10"/>
      <color theme="3"/>
      <name val="Calibri"/>
      <family val="2"/>
      <scheme val="minor"/>
    </font>
    <font>
      <b/>
      <sz val="10"/>
      <color theme="1"/>
      <name val="Calibri"/>
      <family val="2"/>
      <scheme val="minor"/>
    </font>
    <font>
      <b/>
      <sz val="10"/>
      <color theme="0"/>
      <name val="Calibri"/>
      <family val="2"/>
      <scheme val="minor"/>
    </font>
    <font>
      <sz val="10"/>
      <color theme="3"/>
      <name val="Calibri"/>
      <family val="2"/>
      <scheme val="minor"/>
    </font>
    <font>
      <sz val="10"/>
      <color theme="1"/>
      <name val="Calibri"/>
      <family val="2"/>
      <scheme val="minor"/>
    </font>
    <font>
      <sz val="10"/>
      <color theme="0"/>
      <name val="Calibri"/>
      <family val="2"/>
      <scheme val="minor"/>
    </font>
    <font>
      <b/>
      <sz val="10"/>
      <color theme="4" tint="0.79998168889431442"/>
      <name val="Calibri"/>
      <family val="2"/>
      <scheme val="minor"/>
    </font>
    <font>
      <b/>
      <sz val="10"/>
      <color rgb="FFFF0000"/>
      <name val="Calibri"/>
      <family val="2"/>
      <scheme val="minor"/>
    </font>
    <font>
      <b/>
      <sz val="10"/>
      <color rgb="FF00B050"/>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b/>
      <sz val="14"/>
      <color theme="0"/>
      <name val="Calibri"/>
      <family val="2"/>
      <scheme val="minor"/>
    </font>
    <font>
      <sz val="12"/>
      <color theme="0"/>
      <name val="Calibri"/>
      <family val="2"/>
      <scheme val="minor"/>
    </font>
    <font>
      <b/>
      <sz val="13"/>
      <color theme="0"/>
      <name val="Calibri"/>
      <family val="2"/>
      <scheme val="minor"/>
    </font>
    <font>
      <sz val="13"/>
      <color theme="0"/>
      <name val="Calibri"/>
      <family val="2"/>
      <scheme val="minor"/>
    </font>
    <font>
      <sz val="13"/>
      <color theme="9"/>
      <name val="Calibri"/>
      <family val="2"/>
      <scheme val="minor"/>
    </font>
    <font>
      <b/>
      <sz val="16"/>
      <color theme="9"/>
      <name val="Calibri"/>
      <family val="2"/>
      <scheme val="minor"/>
    </font>
    <font>
      <b/>
      <sz val="17"/>
      <color theme="3"/>
      <name val="Calibri"/>
      <family val="2"/>
      <scheme val="minor"/>
    </font>
    <font>
      <b/>
      <sz val="17"/>
      <color theme="0"/>
      <name val="Calibri"/>
      <family val="2"/>
      <scheme val="minor"/>
    </font>
    <font>
      <b/>
      <sz val="14"/>
      <color theme="3"/>
      <name val="Calibri"/>
      <family val="2"/>
      <scheme val="minor"/>
    </font>
    <font>
      <b/>
      <sz val="12"/>
      <color theme="3"/>
      <name val="Calibri"/>
      <family val="2"/>
      <scheme val="minor"/>
    </font>
    <font>
      <sz val="10"/>
      <name val="Calibri"/>
      <family val="2"/>
      <scheme val="minor"/>
    </font>
    <font>
      <b/>
      <sz val="9"/>
      <color theme="3"/>
      <name val="Calibri"/>
      <family val="2"/>
      <scheme val="minor"/>
    </font>
    <font>
      <b/>
      <i/>
      <sz val="9"/>
      <color theme="3"/>
      <name val="Calibri"/>
      <family val="2"/>
      <scheme val="minor"/>
    </font>
    <font>
      <sz val="8"/>
      <color theme="1"/>
      <name val="Calibri"/>
      <family val="2"/>
      <scheme val="minor"/>
    </font>
  </fonts>
  <fills count="13">
    <fill>
      <patternFill patternType="none"/>
    </fill>
    <fill>
      <patternFill patternType="gray125"/>
    </fill>
    <fill>
      <patternFill patternType="solid">
        <fgColor theme="5"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7" tint="0.79998168889431442"/>
        <bgColor indexed="64"/>
      </patternFill>
    </fill>
    <fill>
      <patternFill patternType="solid">
        <fgColor rgb="FFC00000"/>
        <bgColor indexed="64"/>
      </patternFill>
    </fill>
    <fill>
      <patternFill patternType="solid">
        <fgColor rgb="FF00B050"/>
        <bgColor indexed="64"/>
      </patternFill>
    </fill>
    <fill>
      <patternFill patternType="solid">
        <fgColor rgb="FF0647A5"/>
        <bgColor indexed="64"/>
      </patternFill>
    </fill>
    <fill>
      <patternFill patternType="solid">
        <fgColor theme="4"/>
        <bgColor indexed="64"/>
      </patternFill>
    </fill>
    <fill>
      <patternFill patternType="solid">
        <fgColor theme="3" tint="-0.24994659260841701"/>
        <bgColor indexed="64"/>
      </patternFill>
    </fill>
    <fill>
      <patternFill patternType="solid">
        <fgColor theme="0"/>
        <bgColor indexed="64"/>
      </patternFill>
    </fill>
    <fill>
      <patternFill patternType="solid">
        <fgColor theme="3"/>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52">
    <xf numFmtId="0" fontId="0" fillId="0" borderId="0" xfId="0"/>
    <xf numFmtId="0" fontId="3" fillId="0" borderId="0" xfId="0" applyFont="1" applyAlignment="1">
      <alignment vertical="center"/>
    </xf>
    <xf numFmtId="164" fontId="3" fillId="0" borderId="0" xfId="1" applyNumberFormat="1" applyFont="1" applyAlignment="1">
      <alignment vertical="center"/>
    </xf>
    <xf numFmtId="0" fontId="15" fillId="8" borderId="0" xfId="0" applyFont="1" applyFill="1" applyAlignment="1">
      <alignment vertical="center"/>
    </xf>
    <xf numFmtId="0" fontId="0" fillId="0" borderId="0" xfId="0" applyAlignment="1" applyProtection="1">
      <alignment vertical="center"/>
    </xf>
    <xf numFmtId="164" fontId="8" fillId="6" borderId="0" xfId="1" applyNumberFormat="1" applyFont="1" applyFill="1" applyAlignment="1" applyProtection="1">
      <alignment horizontal="center" vertical="center"/>
      <protection locked="0"/>
    </xf>
    <xf numFmtId="0" fontId="4" fillId="4" borderId="0" xfId="0" applyFont="1" applyFill="1" applyAlignment="1" applyProtection="1">
      <alignment horizontal="left" vertical="center"/>
    </xf>
    <xf numFmtId="9" fontId="4" fillId="4" borderId="0" xfId="2" applyFont="1" applyFill="1" applyAlignment="1" applyProtection="1">
      <alignment horizontal="right" vertical="center"/>
    </xf>
    <xf numFmtId="0" fontId="4" fillId="9" borderId="0" xfId="0" applyFont="1" applyFill="1" applyAlignment="1" applyProtection="1">
      <alignment horizontal="right" vertical="center"/>
    </xf>
    <xf numFmtId="164" fontId="4" fillId="4" borderId="0" xfId="1" applyNumberFormat="1" applyFont="1" applyFill="1" applyAlignment="1" applyProtection="1">
      <alignment horizontal="left" vertical="center"/>
    </xf>
    <xf numFmtId="164" fontId="2" fillId="2" borderId="0" xfId="1" applyNumberFormat="1" applyFont="1" applyFill="1" applyAlignment="1" applyProtection="1">
      <alignment vertical="center"/>
    </xf>
    <xf numFmtId="0" fontId="12" fillId="8" borderId="0" xfId="0" applyFont="1" applyFill="1" applyAlignment="1">
      <alignment vertical="center"/>
    </xf>
    <xf numFmtId="0" fontId="11" fillId="8" borderId="0" xfId="0" applyFont="1" applyFill="1" applyAlignment="1">
      <alignment vertical="center"/>
    </xf>
    <xf numFmtId="0" fontId="13" fillId="8" borderId="0" xfId="0" applyFont="1" applyFill="1" applyAlignment="1">
      <alignment horizontal="center" vertical="center"/>
    </xf>
    <xf numFmtId="0" fontId="14" fillId="8" borderId="0" xfId="0" applyFont="1" applyFill="1" applyAlignment="1">
      <alignment vertical="center"/>
    </xf>
    <xf numFmtId="0" fontId="7" fillId="8" borderId="0" xfId="0" applyFont="1" applyFill="1" applyAlignment="1">
      <alignment vertical="center"/>
    </xf>
    <xf numFmtId="0" fontId="2" fillId="5" borderId="0" xfId="0" applyFont="1" applyFill="1" applyAlignment="1">
      <alignment horizontal="left" vertical="center"/>
    </xf>
    <xf numFmtId="0" fontId="6" fillId="0" borderId="0" xfId="0" applyFont="1" applyAlignment="1">
      <alignment vertical="center"/>
    </xf>
    <xf numFmtId="165" fontId="7" fillId="4" borderId="0" xfId="0" applyNumberFormat="1" applyFont="1" applyFill="1" applyAlignment="1">
      <alignment vertical="center"/>
    </xf>
    <xf numFmtId="164" fontId="6" fillId="0" borderId="0" xfId="1" applyNumberFormat="1" applyFont="1" applyAlignment="1">
      <alignment vertical="center"/>
    </xf>
    <xf numFmtId="164" fontId="5" fillId="3" borderId="0" xfId="1" applyNumberFormat="1" applyFont="1" applyFill="1" applyAlignment="1">
      <alignment vertical="center"/>
    </xf>
    <xf numFmtId="165" fontId="5" fillId="2" borderId="0" xfId="1" applyNumberFormat="1" applyFont="1" applyFill="1" applyAlignment="1">
      <alignment horizontal="center" vertical="center"/>
    </xf>
    <xf numFmtId="10" fontId="2" fillId="5" borderId="0" xfId="0" applyNumberFormat="1" applyFont="1" applyFill="1" applyAlignment="1">
      <alignment vertical="center"/>
    </xf>
    <xf numFmtId="10" fontId="5" fillId="5" borderId="0" xfId="0" applyNumberFormat="1" applyFont="1" applyFill="1" applyAlignment="1">
      <alignment vertical="center"/>
    </xf>
    <xf numFmtId="9" fontId="6" fillId="0" borderId="0" xfId="0" applyNumberFormat="1" applyFont="1" applyAlignment="1">
      <alignment vertical="center"/>
    </xf>
    <xf numFmtId="10" fontId="7" fillId="4" borderId="0" xfId="0" applyNumberFormat="1" applyFont="1" applyFill="1" applyAlignment="1">
      <alignment vertical="center"/>
    </xf>
    <xf numFmtId="10" fontId="5" fillId="3" borderId="0" xfId="0" applyNumberFormat="1" applyFont="1" applyFill="1" applyAlignment="1">
      <alignment vertical="center"/>
    </xf>
    <xf numFmtId="10" fontId="5" fillId="2" borderId="0" xfId="0" applyNumberFormat="1" applyFont="1" applyFill="1" applyAlignment="1">
      <alignment vertical="center"/>
    </xf>
    <xf numFmtId="0" fontId="9" fillId="5" borderId="0" xfId="0" applyFont="1" applyFill="1" applyAlignment="1">
      <alignment horizontal="left" vertical="center"/>
    </xf>
    <xf numFmtId="0" fontId="7" fillId="4" borderId="0" xfId="0" applyFont="1" applyFill="1" applyAlignment="1">
      <alignment vertical="center"/>
    </xf>
    <xf numFmtId="165" fontId="5" fillId="3" borderId="0" xfId="1" applyNumberFormat="1" applyFont="1" applyFill="1" applyAlignment="1">
      <alignment horizontal="center" vertical="center"/>
    </xf>
    <xf numFmtId="9" fontId="5" fillId="2" borderId="0" xfId="0" applyNumberFormat="1" applyFont="1" applyFill="1" applyAlignment="1">
      <alignment vertical="center"/>
    </xf>
    <xf numFmtId="164" fontId="7" fillId="4" borderId="0" xfId="1" applyNumberFormat="1" applyFont="1" applyFill="1" applyAlignment="1">
      <alignment vertical="center"/>
    </xf>
    <xf numFmtId="43" fontId="5" fillId="3" borderId="0" xfId="0" applyNumberFormat="1" applyFont="1" applyFill="1" applyAlignment="1">
      <alignment vertical="center"/>
    </xf>
    <xf numFmtId="43" fontId="2" fillId="5" borderId="0" xfId="0" applyNumberFormat="1" applyFont="1" applyFill="1" applyAlignment="1">
      <alignment vertical="center"/>
    </xf>
    <xf numFmtId="43" fontId="5" fillId="5" borderId="0" xfId="0" applyNumberFormat="1" applyFont="1" applyFill="1" applyAlignment="1">
      <alignment vertical="center"/>
    </xf>
    <xf numFmtId="0" fontId="5" fillId="3" borderId="0" xfId="0" applyFont="1" applyFill="1" applyAlignment="1">
      <alignment vertical="center"/>
    </xf>
    <xf numFmtId="165" fontId="2" fillId="5" borderId="0" xfId="0" applyNumberFormat="1" applyFont="1" applyFill="1" applyAlignment="1">
      <alignment vertical="center"/>
    </xf>
    <xf numFmtId="165" fontId="5" fillId="5" borderId="0" xfId="0" applyNumberFormat="1" applyFont="1" applyFill="1" applyAlignment="1">
      <alignment vertical="center"/>
    </xf>
    <xf numFmtId="0" fontId="3" fillId="0" borderId="0" xfId="0" applyFont="1" applyAlignment="1">
      <alignment horizontal="left" vertical="center"/>
    </xf>
    <xf numFmtId="0" fontId="5" fillId="5" borderId="0" xfId="0" applyFont="1" applyFill="1" applyAlignment="1">
      <alignment horizontal="center" vertical="center"/>
    </xf>
    <xf numFmtId="0" fontId="5" fillId="5" borderId="0" xfId="0" applyFont="1" applyFill="1" applyAlignment="1">
      <alignment vertical="center"/>
    </xf>
    <xf numFmtId="43" fontId="5" fillId="5" borderId="0" xfId="1" applyNumberFormat="1" applyFont="1" applyFill="1" applyAlignment="1">
      <alignment vertical="center"/>
    </xf>
    <xf numFmtId="164" fontId="5" fillId="2" borderId="0" xfId="1" applyNumberFormat="1" applyFont="1" applyFill="1" applyAlignment="1">
      <alignment vertical="center"/>
    </xf>
    <xf numFmtId="0" fontId="3" fillId="0" borderId="0" xfId="0" applyFont="1" applyAlignment="1">
      <alignment horizontal="center" vertical="center"/>
    </xf>
    <xf numFmtId="43" fontId="4" fillId="4" borderId="0" xfId="1" applyNumberFormat="1" applyFont="1" applyFill="1" applyAlignment="1">
      <alignment horizontal="center" vertical="center"/>
    </xf>
    <xf numFmtId="164" fontId="4" fillId="4" borderId="0" xfId="1" applyNumberFormat="1" applyFont="1" applyFill="1" applyAlignment="1">
      <alignment horizontal="center" vertical="center"/>
    </xf>
    <xf numFmtId="164" fontId="3" fillId="0" borderId="0" xfId="1" applyNumberFormat="1" applyFont="1" applyAlignment="1">
      <alignment horizontal="center" vertical="center"/>
    </xf>
    <xf numFmtId="43" fontId="2" fillId="3" borderId="0" xfId="1" applyNumberFormat="1" applyFont="1" applyFill="1" applyAlignment="1">
      <alignment horizontal="center" vertical="center"/>
    </xf>
    <xf numFmtId="0" fontId="6" fillId="0" borderId="0" xfId="0" applyFont="1" applyAlignment="1">
      <alignment horizontal="center" vertical="center"/>
    </xf>
    <xf numFmtId="0" fontId="4" fillId="4" borderId="0" xfId="0" applyFont="1" applyFill="1" applyAlignment="1">
      <alignment horizontal="left" vertical="center"/>
    </xf>
    <xf numFmtId="165" fontId="4" fillId="4" borderId="0" xfId="0" applyNumberFormat="1" applyFont="1" applyFill="1" applyAlignment="1">
      <alignment vertical="center"/>
    </xf>
    <xf numFmtId="0" fontId="7" fillId="4" borderId="0" xfId="0" applyFont="1" applyFill="1" applyAlignment="1">
      <alignment horizontal="center" vertical="center"/>
    </xf>
    <xf numFmtId="43" fontId="7" fillId="4" borderId="0" xfId="0" applyNumberFormat="1" applyFont="1" applyFill="1" applyAlignment="1">
      <alignment vertical="center"/>
    </xf>
    <xf numFmtId="165" fontId="7" fillId="4" borderId="0" xfId="1" applyNumberFormat="1" applyFont="1" applyFill="1" applyAlignment="1">
      <alignment horizontal="center" vertical="center"/>
    </xf>
    <xf numFmtId="10" fontId="4" fillId="4" borderId="0" xfId="0" applyNumberFormat="1" applyFont="1" applyFill="1" applyAlignment="1">
      <alignment vertical="center"/>
    </xf>
    <xf numFmtId="0" fontId="2" fillId="3" borderId="0" xfId="0" applyFont="1" applyFill="1" applyAlignment="1">
      <alignment vertical="center"/>
    </xf>
    <xf numFmtId="43" fontId="2" fillId="3" borderId="0" xfId="1" applyNumberFormat="1" applyFont="1" applyFill="1" applyAlignment="1">
      <alignment vertical="center"/>
    </xf>
    <xf numFmtId="10" fontId="2" fillId="3" borderId="0" xfId="0" applyNumberFormat="1" applyFont="1" applyFill="1" applyAlignment="1">
      <alignment vertical="center"/>
    </xf>
    <xf numFmtId="0" fontId="9" fillId="3" borderId="0" xfId="0" applyFont="1" applyFill="1" applyAlignment="1">
      <alignment vertical="center"/>
    </xf>
    <xf numFmtId="0" fontId="2" fillId="3" borderId="0" xfId="0" applyFont="1" applyFill="1" applyAlignment="1">
      <alignment horizontal="left" vertical="center"/>
    </xf>
    <xf numFmtId="43" fontId="2" fillId="3" borderId="0" xfId="0" applyNumberFormat="1" applyFont="1" applyFill="1" applyAlignment="1">
      <alignment vertical="center"/>
    </xf>
    <xf numFmtId="0" fontId="9" fillId="3" borderId="0" xfId="0" applyFont="1" applyFill="1" applyAlignment="1">
      <alignment horizontal="left" vertical="center"/>
    </xf>
    <xf numFmtId="165" fontId="2" fillId="3" borderId="0" xfId="1" applyNumberFormat="1" applyFont="1" applyFill="1" applyAlignment="1">
      <alignment horizontal="center" vertical="center"/>
    </xf>
    <xf numFmtId="0" fontId="2" fillId="2" borderId="0" xfId="0" applyFont="1" applyFill="1" applyAlignment="1">
      <alignment vertical="center"/>
    </xf>
    <xf numFmtId="165" fontId="2" fillId="2" borderId="0" xfId="0" applyNumberFormat="1" applyFont="1" applyFill="1" applyAlignment="1">
      <alignment vertical="center"/>
    </xf>
    <xf numFmtId="9" fontId="2" fillId="2" borderId="0" xfId="0" applyNumberFormat="1" applyFont="1" applyFill="1" applyAlignment="1">
      <alignment vertical="center"/>
    </xf>
    <xf numFmtId="0" fontId="10"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166" fontId="2" fillId="2" borderId="0" xfId="1" applyNumberFormat="1" applyFont="1" applyFill="1" applyAlignment="1">
      <alignment horizontal="center" vertical="center"/>
    </xf>
    <xf numFmtId="39" fontId="2" fillId="2" borderId="0" xfId="1" applyNumberFormat="1" applyFont="1" applyFill="1" applyAlignment="1">
      <alignment horizontal="right" vertical="center"/>
    </xf>
    <xf numFmtId="165" fontId="2" fillId="2" borderId="0" xfId="0" applyNumberFormat="1" applyFont="1" applyFill="1" applyAlignment="1">
      <alignment horizontal="left" vertical="center"/>
    </xf>
    <xf numFmtId="43" fontId="6" fillId="0" borderId="0" xfId="0" applyNumberFormat="1" applyFont="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xf>
    <xf numFmtId="43" fontId="7" fillId="0" borderId="0" xfId="1" applyNumberFormat="1" applyFont="1" applyFill="1" applyAlignment="1">
      <alignment vertical="center"/>
    </xf>
    <xf numFmtId="164" fontId="7" fillId="0" borderId="0" xfId="1" applyNumberFormat="1"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vertical="center"/>
    </xf>
    <xf numFmtId="43" fontId="6" fillId="0" borderId="0" xfId="1" applyNumberFormat="1" applyFont="1" applyFill="1" applyAlignment="1">
      <alignment vertical="center"/>
    </xf>
    <xf numFmtId="43" fontId="6" fillId="0" borderId="0" xfId="1" applyNumberFormat="1" applyFont="1" applyAlignment="1">
      <alignment vertical="center"/>
    </xf>
    <xf numFmtId="0" fontId="6" fillId="0" borderId="0" xfId="1" applyNumberFormat="1" applyFont="1" applyAlignment="1">
      <alignment vertical="center"/>
    </xf>
    <xf numFmtId="168" fontId="5" fillId="5" borderId="0" xfId="0" applyNumberFormat="1" applyFont="1" applyFill="1" applyAlignment="1">
      <alignment vertical="center"/>
    </xf>
    <xf numFmtId="169" fontId="5" fillId="5" borderId="0" xfId="1" applyNumberFormat="1" applyFont="1" applyFill="1" applyAlignment="1">
      <alignment horizontal="center" vertical="center"/>
    </xf>
    <xf numFmtId="0" fontId="5" fillId="3" borderId="0" xfId="1" applyNumberFormat="1" applyFont="1" applyFill="1" applyAlignment="1">
      <alignment horizontal="center" vertical="center"/>
    </xf>
    <xf numFmtId="0" fontId="5" fillId="2" borderId="0" xfId="1" applyNumberFormat="1" applyFont="1" applyFill="1" applyAlignment="1">
      <alignment horizontal="center" vertical="center"/>
    </xf>
    <xf numFmtId="0" fontId="4" fillId="10" borderId="0" xfId="0" applyFont="1" applyFill="1" applyAlignment="1" applyProtection="1">
      <alignment horizontal="center" vertical="center"/>
    </xf>
    <xf numFmtId="0" fontId="2" fillId="5" borderId="0" xfId="0" applyFont="1" applyFill="1" applyAlignment="1">
      <alignment horizontal="center" vertical="center"/>
    </xf>
    <xf numFmtId="0" fontId="4" fillId="4" borderId="0" xfId="0" applyFont="1" applyFill="1" applyAlignment="1">
      <alignment horizontal="center" vertical="center"/>
    </xf>
    <xf numFmtId="164" fontId="2" fillId="3" borderId="0" xfId="1" applyNumberFormat="1" applyFont="1" applyFill="1" applyAlignment="1">
      <alignment horizontal="center" vertical="center"/>
    </xf>
    <xf numFmtId="0" fontId="7" fillId="4" borderId="0" xfId="0" applyFont="1" applyFill="1" applyAlignment="1">
      <alignment horizontal="left" vertical="center"/>
    </xf>
    <xf numFmtId="0" fontId="5" fillId="3" borderId="0" xfId="0" applyFont="1" applyFill="1" applyAlignment="1">
      <alignment horizontal="left" vertical="center"/>
    </xf>
    <xf numFmtId="0" fontId="2"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vertical="center"/>
    </xf>
    <xf numFmtId="0" fontId="5" fillId="5" borderId="0" xfId="0" applyFont="1" applyFill="1" applyAlignment="1">
      <alignment horizontal="left" vertical="center"/>
    </xf>
    <xf numFmtId="0" fontId="2" fillId="3" borderId="0" xfId="0" applyFont="1" applyFill="1" applyAlignment="1">
      <alignment horizontal="center" vertical="center"/>
    </xf>
    <xf numFmtId="164" fontId="2" fillId="2" borderId="0" xfId="1" applyNumberFormat="1" applyFont="1" applyFill="1" applyAlignment="1">
      <alignment horizontal="center" vertical="center"/>
    </xf>
    <xf numFmtId="167" fontId="16" fillId="8" borderId="0" xfId="0" applyNumberFormat="1" applyFont="1" applyFill="1" applyAlignment="1">
      <alignment horizontal="right" vertical="center"/>
    </xf>
    <xf numFmtId="167" fontId="16" fillId="8" borderId="0" xfId="0" applyNumberFormat="1" applyFont="1" applyFill="1" applyAlignment="1">
      <alignment horizontal="center" vertical="center"/>
    </xf>
    <xf numFmtId="0" fontId="17" fillId="8" borderId="0" xfId="0" applyFont="1" applyFill="1" applyAlignment="1">
      <alignment vertical="center"/>
    </xf>
    <xf numFmtId="167" fontId="17" fillId="8" borderId="0" xfId="0" applyNumberFormat="1" applyFont="1" applyFill="1" applyAlignment="1">
      <alignment horizontal="right" vertical="center"/>
    </xf>
    <xf numFmtId="167" fontId="17" fillId="8" borderId="0" xfId="3" applyNumberFormat="1" applyFont="1" applyFill="1" applyAlignment="1">
      <alignment horizontal="right" vertical="center"/>
    </xf>
    <xf numFmtId="9" fontId="17" fillId="8" borderId="0" xfId="2" applyNumberFormat="1" applyFont="1" applyFill="1" applyAlignment="1">
      <alignment horizontal="right" vertical="center"/>
    </xf>
    <xf numFmtId="167" fontId="18" fillId="8" borderId="0" xfId="3" applyNumberFormat="1" applyFont="1" applyFill="1" applyAlignment="1">
      <alignment horizontal="right" vertical="center"/>
    </xf>
    <xf numFmtId="0" fontId="17" fillId="8" borderId="0" xfId="0" applyFont="1" applyFill="1" applyAlignment="1">
      <alignment horizontal="right" vertical="center"/>
    </xf>
    <xf numFmtId="167" fontId="17" fillId="8" borderId="0" xfId="2" applyNumberFormat="1" applyFont="1" applyFill="1" applyAlignment="1">
      <alignment horizontal="right" vertical="center"/>
    </xf>
    <xf numFmtId="0" fontId="18" fillId="8" borderId="0" xfId="0" applyFont="1" applyFill="1" applyAlignment="1">
      <alignment vertical="center"/>
    </xf>
    <xf numFmtId="0" fontId="19" fillId="8" borderId="0" xfId="0" applyFont="1" applyFill="1" applyAlignment="1">
      <alignment vertical="center"/>
    </xf>
    <xf numFmtId="0" fontId="2" fillId="0" borderId="0" xfId="0" applyFont="1" applyFill="1" applyAlignment="1">
      <alignment horizontal="left" vertical="center"/>
    </xf>
    <xf numFmtId="165" fontId="2" fillId="0" borderId="0" xfId="0" applyNumberFormat="1" applyFont="1" applyFill="1" applyAlignment="1">
      <alignment vertical="center"/>
    </xf>
    <xf numFmtId="165" fontId="5" fillId="5" borderId="0" xfId="1" applyNumberFormat="1" applyFont="1" applyFill="1" applyAlignment="1">
      <alignment vertical="center"/>
    </xf>
    <xf numFmtId="0" fontId="2" fillId="5" borderId="0" xfId="0" applyFont="1" applyFill="1" applyAlignment="1">
      <alignment horizontal="right" vertical="center"/>
    </xf>
    <xf numFmtId="43" fontId="2" fillId="5" borderId="0" xfId="1" applyNumberFormat="1" applyFont="1" applyFill="1" applyAlignment="1">
      <alignment horizontal="right" vertical="center"/>
    </xf>
    <xf numFmtId="0" fontId="2" fillId="2" borderId="0" xfId="0" applyFont="1" applyFill="1" applyAlignment="1">
      <alignment horizontal="right" vertical="center"/>
    </xf>
    <xf numFmtId="164" fontId="2" fillId="3" borderId="0" xfId="0" applyNumberFormat="1" applyFont="1" applyFill="1" applyAlignment="1">
      <alignment horizontal="center" vertical="center"/>
    </xf>
    <xf numFmtId="43" fontId="2" fillId="2" borderId="0" xfId="0" applyNumberFormat="1" applyFont="1" applyFill="1" applyAlignment="1">
      <alignment horizontal="center" vertical="center"/>
    </xf>
    <xf numFmtId="0" fontId="23" fillId="0" borderId="0" xfId="0" applyFont="1" applyAlignment="1">
      <alignment horizontal="center" vertical="center"/>
    </xf>
    <xf numFmtId="164" fontId="23" fillId="0" borderId="0" xfId="1" applyNumberFormat="1" applyFont="1" applyAlignment="1">
      <alignment horizontal="center" vertical="center"/>
    </xf>
    <xf numFmtId="0" fontId="9" fillId="4" borderId="0" xfId="0" applyFont="1" applyFill="1" applyAlignment="1">
      <alignment horizontal="left" vertical="center"/>
    </xf>
    <xf numFmtId="164" fontId="24" fillId="11" borderId="0" xfId="1" applyNumberFormat="1" applyFont="1" applyFill="1" applyAlignment="1">
      <alignment vertical="center"/>
    </xf>
    <xf numFmtId="0" fontId="4" fillId="6" borderId="0" xfId="1" applyNumberFormat="1" applyFont="1" applyFill="1" applyAlignment="1" applyProtection="1">
      <alignment horizontal="right" vertical="center"/>
      <protection locked="0"/>
    </xf>
    <xf numFmtId="165" fontId="4" fillId="6" borderId="0" xfId="1" applyNumberFormat="1" applyFont="1" applyFill="1" applyAlignment="1" applyProtection="1">
      <alignment horizontal="center" vertical="center"/>
      <protection locked="0"/>
    </xf>
    <xf numFmtId="168" fontId="2" fillId="5" borderId="0" xfId="1" applyNumberFormat="1" applyFont="1" applyFill="1" applyAlignment="1">
      <alignment horizontal="center" vertical="center"/>
    </xf>
    <xf numFmtId="165" fontId="4" fillId="7" borderId="0" xfId="0" applyNumberFormat="1" applyFont="1" applyFill="1" applyAlignment="1">
      <alignment vertical="center"/>
    </xf>
    <xf numFmtId="0" fontId="5" fillId="0" borderId="0" xfId="1" applyNumberFormat="1" applyFont="1" applyFill="1" applyAlignment="1">
      <alignment horizontal="center" vertical="center"/>
    </xf>
    <xf numFmtId="0" fontId="25" fillId="2" borderId="0" xfId="0" applyFont="1" applyFill="1" applyAlignment="1">
      <alignment horizontal="left" vertical="center"/>
    </xf>
    <xf numFmtId="0" fontId="26" fillId="2" borderId="0" xfId="0" applyFont="1" applyFill="1" applyAlignment="1">
      <alignment horizontal="left" vertical="center"/>
    </xf>
    <xf numFmtId="43" fontId="27" fillId="0" borderId="0" xfId="0" applyNumberFormat="1" applyFont="1" applyAlignment="1">
      <alignment vertical="center"/>
    </xf>
    <xf numFmtId="8" fontId="6" fillId="0" borderId="0" xfId="0" applyNumberFormat="1" applyFont="1" applyAlignment="1">
      <alignment vertical="center"/>
    </xf>
    <xf numFmtId="0" fontId="5" fillId="11" borderId="0" xfId="1" applyNumberFormat="1" applyFont="1" applyFill="1" applyAlignment="1">
      <alignment horizontal="center" vertical="center"/>
    </xf>
    <xf numFmtId="0" fontId="6" fillId="11" borderId="0" xfId="0" applyFont="1" applyFill="1" applyAlignment="1">
      <alignment vertical="center"/>
    </xf>
    <xf numFmtId="43" fontId="5" fillId="2" borderId="0" xfId="0" applyNumberFormat="1" applyFont="1" applyFill="1" applyAlignment="1">
      <alignment vertical="center"/>
    </xf>
    <xf numFmtId="0" fontId="2" fillId="2" borderId="0" xfId="0" applyFont="1" applyFill="1" applyAlignment="1">
      <alignment horizontal="center" vertical="center"/>
    </xf>
    <xf numFmtId="0" fontId="23" fillId="0" borderId="0" xfId="0" applyFont="1" applyAlignment="1">
      <alignment horizontal="center" vertical="center"/>
    </xf>
    <xf numFmtId="0" fontId="22" fillId="0" borderId="0" xfId="0" applyFont="1" applyAlignment="1">
      <alignment horizontal="center" vertical="center"/>
    </xf>
    <xf numFmtId="0" fontId="2" fillId="5" borderId="0" xfId="0" applyFont="1" applyFill="1" applyAlignment="1">
      <alignment horizontal="center" vertical="center"/>
    </xf>
    <xf numFmtId="0" fontId="4" fillId="4" borderId="0" xfId="0" applyFont="1" applyFill="1" applyAlignment="1">
      <alignment horizontal="center" vertical="center"/>
    </xf>
    <xf numFmtId="0" fontId="2" fillId="3" borderId="0" xfId="0" applyFont="1" applyFill="1" applyAlignment="1">
      <alignment horizontal="center" vertical="center"/>
    </xf>
    <xf numFmtId="164" fontId="2" fillId="2" borderId="0" xfId="1" applyNumberFormat="1" applyFont="1" applyFill="1" applyAlignment="1">
      <alignment horizontal="center" vertical="center"/>
    </xf>
    <xf numFmtId="0" fontId="23" fillId="0" borderId="0" xfId="1" applyNumberFormat="1" applyFont="1" applyAlignment="1">
      <alignment horizontal="center" vertical="center"/>
    </xf>
    <xf numFmtId="164" fontId="23" fillId="0" borderId="0" xfId="1" applyNumberFormat="1" applyFont="1" applyAlignment="1">
      <alignment horizontal="center" vertical="center"/>
    </xf>
    <xf numFmtId="164" fontId="2" fillId="3" borderId="0" xfId="1" applyNumberFormat="1" applyFont="1" applyFill="1" applyAlignment="1">
      <alignment horizontal="center" vertical="center"/>
    </xf>
    <xf numFmtId="0" fontId="20" fillId="0" borderId="0" xfId="0" applyFont="1" applyAlignment="1" applyProtection="1">
      <alignment horizontal="center" vertical="center"/>
    </xf>
    <xf numFmtId="0" fontId="11" fillId="10" borderId="0" xfId="0" applyFont="1" applyFill="1" applyAlignment="1" applyProtection="1">
      <alignment horizontal="center" vertical="center"/>
    </xf>
    <xf numFmtId="0" fontId="4" fillId="9" borderId="0" xfId="0" applyFont="1" applyFill="1" applyAlignment="1" applyProtection="1">
      <alignment horizontal="center" vertical="center"/>
    </xf>
    <xf numFmtId="0" fontId="21" fillId="8" borderId="0" xfId="0" applyFont="1" applyFill="1" applyAlignment="1">
      <alignment horizontal="center"/>
    </xf>
    <xf numFmtId="0" fontId="11" fillId="12" borderId="0" xfId="0" applyFont="1" applyFill="1" applyAlignment="1">
      <alignment horizontal="left" vertical="center" wrapText="1"/>
    </xf>
    <xf numFmtId="0" fontId="11" fillId="12" borderId="0" xfId="0" applyFont="1" applyFill="1" applyAlignment="1">
      <alignment horizontal="left" vertical="center"/>
    </xf>
    <xf numFmtId="0" fontId="11" fillId="12" borderId="0" xfId="0" applyFont="1" applyFill="1" applyAlignment="1" applyProtection="1">
      <alignment horizontal="left" vertical="center" wrapText="1" indent="1"/>
    </xf>
    <xf numFmtId="0" fontId="11" fillId="12" borderId="0" xfId="0" applyFont="1" applyFill="1" applyAlignment="1" applyProtection="1">
      <alignment horizontal="left" vertical="center" indent="1"/>
    </xf>
  </cellXfs>
  <cellStyles count="4">
    <cellStyle name="Comma" xfId="1" builtinId="3"/>
    <cellStyle name="Currency" xfId="3" builtinId="4"/>
    <cellStyle name="Normal" xfId="0" builtinId="0"/>
    <cellStyle name="Percent" xfId="2" builtinId="5"/>
  </cellStyles>
  <dxfs count="0"/>
  <tableStyles count="0" defaultTableStyle="TableStyleMedium9" defaultPivotStyle="PivotStyleLight16"/>
  <colors>
    <mruColors>
      <color rgb="FF0647A5"/>
      <color rgb="FF064737"/>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AO573"/>
  <sheetViews>
    <sheetView showGridLines="0" tabSelected="1" zoomScale="120" zoomScaleNormal="120" workbookViewId="0">
      <pane xSplit="2" topLeftCell="C1" activePane="topRight" state="frozen"/>
      <selection pane="topRight" activeCell="C13" sqref="C13"/>
    </sheetView>
  </sheetViews>
  <sheetFormatPr defaultRowHeight="11" customHeight="1"/>
  <cols>
    <col min="1" max="1" width="42" style="39" customWidth="1"/>
    <col min="2" max="2" width="13.54296875" style="1" customWidth="1"/>
    <col min="3" max="3" width="8.7265625" style="17" customWidth="1"/>
    <col min="4" max="4" width="8.7265625" style="49" customWidth="1"/>
    <col min="5" max="5" width="19.453125" style="17" customWidth="1"/>
    <col min="6" max="6" width="21.36328125" style="81" customWidth="1"/>
    <col min="7" max="7" width="18.1796875" style="17" customWidth="1"/>
    <col min="8" max="8" width="8.7265625" style="17" customWidth="1"/>
    <col min="9" max="9" width="8.36328125" style="17" customWidth="1"/>
    <col min="10" max="10" width="26.7265625" style="17" customWidth="1"/>
    <col min="11" max="11" width="21.81640625" style="19" customWidth="1"/>
    <col min="12" max="12" width="8.7265625" style="19" customWidth="1"/>
    <col min="13" max="13" width="9" style="82" customWidth="1"/>
    <col min="14" max="14" width="21.81640625" style="19" customWidth="1"/>
    <col min="15" max="15" width="20.6328125" style="19" customWidth="1"/>
    <col min="16" max="16" width="20.1796875" style="19" customWidth="1"/>
    <col min="17" max="17" width="8.7265625" style="19" customWidth="1"/>
    <col min="18" max="18" width="12.36328125" style="19" customWidth="1"/>
    <col min="19" max="19" width="21" style="17" customWidth="1"/>
    <col min="20" max="20" width="20.90625" style="17" customWidth="1"/>
    <col min="21" max="21" width="21" style="17" customWidth="1"/>
    <col min="22" max="22" width="10.7265625" style="19" customWidth="1"/>
    <col min="23" max="23" width="12.36328125" style="17" customWidth="1"/>
    <col min="24" max="26" width="21" style="17" customWidth="1"/>
    <col min="27" max="27" width="8.7265625" style="17" customWidth="1"/>
    <col min="28" max="28" width="12.453125" style="17" customWidth="1"/>
    <col min="29" max="31" width="21" style="17" customWidth="1"/>
    <col min="32" max="32" width="8.7265625" style="17" customWidth="1"/>
    <col min="33" max="33" width="12.36328125" style="17" customWidth="1"/>
    <col min="34" max="36" width="21" style="17" customWidth="1"/>
    <col min="37" max="37" width="8.7265625" style="17" customWidth="1"/>
    <col min="38" max="38" width="12.453125" style="17" customWidth="1"/>
    <col min="39" max="41" width="21.08984375" style="17" customWidth="1"/>
    <col min="42" max="16384" width="8.7265625" style="17"/>
  </cols>
  <sheetData>
    <row r="1" spans="1:41" s="118" customFormat="1" ht="28" customHeight="1">
      <c r="A1" s="136" t="s">
        <v>43</v>
      </c>
      <c r="B1" s="136"/>
      <c r="D1" s="135" t="s">
        <v>44</v>
      </c>
      <c r="E1" s="135"/>
      <c r="F1" s="135"/>
      <c r="G1" s="135"/>
      <c r="I1" s="135" t="str">
        <f>IF(B13=18,"SCENARIO SANS ETUDES SUPERIEURES","AGE 18 - "&amp;B13&amp;" ANS : CALCULS INTERMEDIARES PAR MOIS")</f>
        <v>AGE 18 - 25 ANS : CALCULS INTERMEDIARES PAR MOIS</v>
      </c>
      <c r="J1" s="135"/>
      <c r="K1" s="135"/>
      <c r="L1" s="119"/>
      <c r="M1" s="141" t="str">
        <f>"AGE "&amp;B13&amp;" - "&amp;B13+40&amp;" : CALCULS INTERMEDIARES PAR MOIS"</f>
        <v>AGE 25 - 65 : CALCULS INTERMEDIARES PAR MOIS</v>
      </c>
      <c r="N1" s="141"/>
      <c r="O1" s="141"/>
      <c r="P1" s="141"/>
      <c r="Q1" s="119"/>
      <c r="R1" s="142" t="str">
        <f>"AGE "&amp;B13+40&amp;" - 90 : CALCULS INTERMEDIARES PAR MOIS"</f>
        <v>AGE 65 - 90 : CALCULS INTERMEDIARES PAR MOIS</v>
      </c>
      <c r="S1" s="142"/>
      <c r="T1" s="142"/>
      <c r="U1" s="142"/>
      <c r="V1" s="119"/>
      <c r="W1" s="135" t="str">
        <f>"AGE "&amp;B13+37&amp;" - 90 : CALCULS INTERMEDIARES PAR MOIS"</f>
        <v>AGE 62 - 90 : CALCULS INTERMEDIARES PAR MOIS</v>
      </c>
      <c r="X1" s="135"/>
      <c r="Y1" s="135"/>
      <c r="Z1" s="135"/>
      <c r="AB1" s="135" t="str">
        <f>"AGE "&amp;B13+35&amp;" - 90 : CALCULS INTERMEDIARES PAR MOIS"</f>
        <v>AGE 60 - 90 : CALCULS INTERMEDIARES PAR MOIS</v>
      </c>
      <c r="AC1" s="135"/>
      <c r="AD1" s="135"/>
      <c r="AE1" s="135"/>
      <c r="AG1" s="135" t="str">
        <f>"AGE "&amp;B13+30&amp;" - 90 : CALCULS INTERMEDIARES PAR MOIS"</f>
        <v>AGE 55 - 90 : CALCULS INTERMEDIARES PAR MOIS</v>
      </c>
      <c r="AH1" s="135"/>
      <c r="AI1" s="135"/>
      <c r="AJ1" s="135"/>
      <c r="AL1" s="135" t="str">
        <f>"AGE "&amp;B13+25&amp;" - 90 : CALCULS INTERMEDIARES PAR MOIS"</f>
        <v>AGE 50 - 90 : CALCULS INTERMEDIARES PAR MOIS</v>
      </c>
      <c r="AM1" s="135"/>
      <c r="AN1" s="135"/>
      <c r="AO1" s="135"/>
    </row>
    <row r="2" spans="1:41" s="1" customFormat="1" ht="17.5" customHeight="1">
      <c r="A2" s="137" t="s">
        <v>39</v>
      </c>
      <c r="B2" s="137"/>
      <c r="D2" s="137" t="str">
        <f t="shared" ref="D2:D8" si="0">A2</f>
        <v>Age 0 - 18 ans : contribution solidaire initiale et parentale</v>
      </c>
      <c r="E2" s="137"/>
      <c r="F2" s="137"/>
      <c r="G2" s="137"/>
      <c r="I2" s="138" t="str">
        <f>IF(B13=18,"",A10)</f>
        <v>Age 18 - 25 ans : capitalisation sans contribution</v>
      </c>
      <c r="J2" s="138"/>
      <c r="K2" s="138"/>
      <c r="L2" s="2"/>
      <c r="M2" s="143" t="str">
        <f>A16</f>
        <v>Age 25 - 65 ans : capitalisation avec contribution salariale</v>
      </c>
      <c r="N2" s="143"/>
      <c r="O2" s="143"/>
      <c r="P2" s="143"/>
      <c r="Q2" s="2"/>
      <c r="R2" s="140" t="str">
        <f>A25&amp;" pendant "&amp;90-B13-40&amp;" ans"</f>
        <v>Age 65 - 90 ans : capitalisation avec distributions retraites pendant 25 ans</v>
      </c>
      <c r="S2" s="140"/>
      <c r="T2" s="140"/>
      <c r="U2" s="140"/>
      <c r="V2" s="2"/>
      <c r="W2" s="140" t="str">
        <f>"Age "&amp;B13+37&amp;" - 90 ans : capitalisation avec distributions retraites"&amp;" pendant "&amp;90-B13-37&amp;" ans"</f>
        <v>Age 62 - 90 ans : capitalisation avec distributions retraites pendant 28 ans</v>
      </c>
      <c r="X2" s="140"/>
      <c r="Y2" s="140"/>
      <c r="Z2" s="140"/>
      <c r="AB2" s="140" t="str">
        <f>"Age "&amp;B13+35&amp;" - 90 ans : capitalisation avec distributions retraites"&amp;" pendant "&amp;90-B13-35&amp;" ans"</f>
        <v>Age 60 - 90 ans : capitalisation avec distributions retraites pendant 30 ans</v>
      </c>
      <c r="AC2" s="140"/>
      <c r="AD2" s="140"/>
      <c r="AE2" s="140"/>
      <c r="AG2" s="140" t="str">
        <f>"Age "&amp;B13+30&amp;" - 90 ans : capitalisation avec distributions retraites"&amp;" pendant "&amp;90-B13-30&amp;" ans"</f>
        <v>Age 55 - 90 ans : capitalisation avec distributions retraites pendant 35 ans</v>
      </c>
      <c r="AH2" s="140"/>
      <c r="AI2" s="140"/>
      <c r="AJ2" s="140"/>
      <c r="AL2" s="140" t="str">
        <f>"Age "&amp;B13+25&amp;" - 90 ans : capitalisation avec distributions retraites"&amp;" pendant "&amp;90-B13-25&amp;" ans"</f>
        <v>Age 50 - 90 ans : capitalisation avec distributions retraites pendant 40 ans</v>
      </c>
      <c r="AM2" s="140"/>
      <c r="AN2" s="140"/>
      <c r="AO2" s="140"/>
    </row>
    <row r="3" spans="1:41" ht="11" customHeight="1">
      <c r="A3" s="16" t="s">
        <v>7</v>
      </c>
      <c r="B3" s="124">
        <v>3000</v>
      </c>
      <c r="D3" s="96" t="str">
        <f t="shared" si="0"/>
        <v>Contribution solidaire initiale</v>
      </c>
      <c r="E3" s="96"/>
      <c r="F3" s="96"/>
      <c r="G3" s="84">
        <f>B3</f>
        <v>3000</v>
      </c>
      <c r="I3" s="91" t="str">
        <f>IF(B13=18,"",A11)</f>
        <v>Montant capitalisé durant l'enfance</v>
      </c>
      <c r="J3" s="91"/>
      <c r="K3" s="18">
        <f>IF(B13=18,"",G8)</f>
        <v>27931.803415866398</v>
      </c>
      <c r="M3" s="92" t="str">
        <f t="shared" ref="M3:M9" si="1">A17</f>
        <v>Montant capitalisé durant les études supérieures</v>
      </c>
      <c r="N3" s="92"/>
      <c r="O3" s="92"/>
      <c r="P3" s="20">
        <f t="shared" ref="P3:P8" si="2">B17</f>
        <v>36940.197260810513</v>
      </c>
      <c r="R3" s="94" t="str">
        <f t="shared" ref="R3:R8" si="3">A28</f>
        <v>Montant capitalisé durant la vie active</v>
      </c>
      <c r="S3" s="94"/>
      <c r="T3" s="94"/>
      <c r="U3" s="21">
        <f>B28</f>
        <v>291220.25738641515</v>
      </c>
      <c r="W3" s="94" t="str">
        <f>R3</f>
        <v>Montant capitalisé durant la vie active</v>
      </c>
      <c r="X3" s="94"/>
      <c r="Y3" s="94"/>
      <c r="Z3" s="21">
        <f>B38</f>
        <v>255224.6358251081</v>
      </c>
      <c r="AB3" s="94" t="str">
        <f>W3</f>
        <v>Montant capitalisé durant la vie active</v>
      </c>
      <c r="AC3" s="94"/>
      <c r="AD3" s="94"/>
      <c r="AE3" s="21">
        <f>B44</f>
        <v>233514.7803099684</v>
      </c>
      <c r="AG3" s="94" t="str">
        <f>AB3</f>
        <v>Montant capitalisé durant la vie active</v>
      </c>
      <c r="AH3" s="94"/>
      <c r="AI3" s="94"/>
      <c r="AJ3" s="21">
        <f>B50</f>
        <v>186253.81548603004</v>
      </c>
      <c r="AL3" s="94" t="str">
        <f>AG3</f>
        <v>Montant capitalisé durant la vie active</v>
      </c>
      <c r="AM3" s="94"/>
      <c r="AN3" s="94"/>
      <c r="AO3" s="21">
        <f>B56</f>
        <v>147546.93861313781</v>
      </c>
    </row>
    <row r="4" spans="1:41" ht="11" customHeight="1">
      <c r="A4" s="16" t="s">
        <v>0</v>
      </c>
      <c r="B4" s="22">
        <v>0.04</v>
      </c>
      <c r="D4" s="96" t="str">
        <f t="shared" si="0"/>
        <v>Taux de capitalisation (hors inflation)</v>
      </c>
      <c r="E4" s="96"/>
      <c r="F4" s="96"/>
      <c r="G4" s="23">
        <f>B4</f>
        <v>0.04</v>
      </c>
      <c r="H4" s="24"/>
      <c r="I4" s="91" t="str">
        <f>IF(B13=18,"",A12)</f>
        <v>Taux de capitalisation (hors inflation)</v>
      </c>
      <c r="J4" s="91"/>
      <c r="K4" s="25">
        <f>IF(B13=18,"",B12)</f>
        <v>0.04</v>
      </c>
      <c r="M4" s="92" t="str">
        <f t="shared" si="1"/>
        <v>Taux de capitalisation (hors inflation)</v>
      </c>
      <c r="N4" s="92"/>
      <c r="O4" s="92"/>
      <c r="P4" s="26">
        <f t="shared" si="2"/>
        <v>0.04</v>
      </c>
      <c r="R4" s="94" t="str">
        <f t="shared" si="3"/>
        <v>Taux de capitalisation (hors inflation)</v>
      </c>
      <c r="S4" s="94"/>
      <c r="T4" s="94"/>
      <c r="U4" s="27">
        <f>B29</f>
        <v>0.04</v>
      </c>
      <c r="W4" s="94" t="str">
        <f t="shared" ref="W4:W8" si="4">R4</f>
        <v>Taux de capitalisation (hors inflation)</v>
      </c>
      <c r="X4" s="94"/>
      <c r="Y4" s="94"/>
      <c r="Z4" s="27">
        <f>B29</f>
        <v>0.04</v>
      </c>
      <c r="AB4" s="94" t="str">
        <f t="shared" ref="AB4:AB8" si="5">W4</f>
        <v>Taux de capitalisation (hors inflation)</v>
      </c>
      <c r="AC4" s="94"/>
      <c r="AD4" s="94"/>
      <c r="AE4" s="27">
        <f>B29</f>
        <v>0.04</v>
      </c>
      <c r="AG4" s="94" t="str">
        <f t="shared" ref="AG4:AG8" si="6">AB4</f>
        <v>Taux de capitalisation (hors inflation)</v>
      </c>
      <c r="AH4" s="94"/>
      <c r="AI4" s="94"/>
      <c r="AJ4" s="27">
        <f>B29</f>
        <v>0.04</v>
      </c>
      <c r="AL4" s="94" t="str">
        <f t="shared" ref="AL4:AL8" si="7">AG4</f>
        <v>Taux de capitalisation (hors inflation)</v>
      </c>
      <c r="AM4" s="94"/>
      <c r="AN4" s="94"/>
      <c r="AO4" s="27">
        <f>B29</f>
        <v>0.04</v>
      </c>
    </row>
    <row r="5" spans="1:41" ht="11" customHeight="1">
      <c r="A5" s="28" t="s">
        <v>11</v>
      </c>
      <c r="B5" s="123">
        <v>2300</v>
      </c>
      <c r="D5" s="96" t="str">
        <f t="shared" si="0"/>
        <v>Salaire parental brut de référence</v>
      </c>
      <c r="E5" s="96"/>
      <c r="F5" s="96"/>
      <c r="G5" s="84">
        <f>B5</f>
        <v>2300</v>
      </c>
      <c r="I5" s="29" t="str">
        <f>IF(B13=18,"",A14)</f>
        <v>Montant capitalisé durant les études supérieures</v>
      </c>
      <c r="J5" s="29"/>
      <c r="K5" s="18">
        <f>IF(B13=18,"",MAX(K12:K95))</f>
        <v>36940.197260810513</v>
      </c>
      <c r="M5" s="92" t="str">
        <f t="shared" si="1"/>
        <v>Salaire brut de référence</v>
      </c>
      <c r="N5" s="92"/>
      <c r="O5" s="92"/>
      <c r="P5" s="30">
        <f t="shared" si="2"/>
        <v>2300</v>
      </c>
      <c r="R5" s="95" t="str">
        <f t="shared" si="3"/>
        <v>Taux de distribution départ à la retraite</v>
      </c>
      <c r="S5" s="95"/>
      <c r="T5" s="95"/>
      <c r="U5" s="31">
        <f>B30</f>
        <v>0.1</v>
      </c>
      <c r="W5" s="94" t="str">
        <f t="shared" si="4"/>
        <v>Taux de distribution départ à la retraite</v>
      </c>
      <c r="X5" s="95"/>
      <c r="Y5" s="95"/>
      <c r="Z5" s="31">
        <f>B30</f>
        <v>0.1</v>
      </c>
      <c r="AB5" s="94" t="str">
        <f t="shared" si="5"/>
        <v>Taux de distribution départ à la retraite</v>
      </c>
      <c r="AC5" s="95"/>
      <c r="AD5" s="95"/>
      <c r="AE5" s="31">
        <f>B30</f>
        <v>0.1</v>
      </c>
      <c r="AG5" s="94" t="str">
        <f t="shared" si="6"/>
        <v>Taux de distribution départ à la retraite</v>
      </c>
      <c r="AH5" s="95"/>
      <c r="AI5" s="95"/>
      <c r="AJ5" s="31">
        <f>B30</f>
        <v>0.1</v>
      </c>
      <c r="AL5" s="94" t="str">
        <f t="shared" si="7"/>
        <v>Taux de distribution départ à la retraite</v>
      </c>
      <c r="AM5" s="95"/>
      <c r="AN5" s="95"/>
      <c r="AO5" s="31">
        <f>B30</f>
        <v>0.1</v>
      </c>
    </row>
    <row r="6" spans="1:41" ht="11" customHeight="1">
      <c r="A6" s="16" t="s">
        <v>47</v>
      </c>
      <c r="B6" s="22">
        <v>0.03</v>
      </c>
      <c r="D6" s="96" t="str">
        <f t="shared" si="0"/>
        <v>Taux de contribution parentale mensuelle</v>
      </c>
      <c r="E6" s="96"/>
      <c r="F6" s="96"/>
      <c r="G6" s="23">
        <f>B6</f>
        <v>0.03</v>
      </c>
      <c r="H6" s="24"/>
      <c r="I6" s="29"/>
      <c r="J6" s="29"/>
      <c r="K6" s="32"/>
      <c r="M6" s="92" t="str">
        <f t="shared" si="1"/>
        <v>Taux de contribution mensuelle</v>
      </c>
      <c r="N6" s="92"/>
      <c r="O6" s="92"/>
      <c r="P6" s="26">
        <f t="shared" si="2"/>
        <v>0.04</v>
      </c>
      <c r="R6" s="95" t="str">
        <f t="shared" si="3"/>
        <v>Distribution de départ en retraite</v>
      </c>
      <c r="S6" s="95"/>
      <c r="T6" s="95"/>
      <c r="U6" s="21">
        <f>B31</f>
        <v>29122.025738641518</v>
      </c>
      <c r="W6" s="94" t="str">
        <f t="shared" si="4"/>
        <v>Distribution de départ en retraite</v>
      </c>
      <c r="X6" s="95"/>
      <c r="Y6" s="95"/>
      <c r="Z6" s="21">
        <f>B39</f>
        <v>25522.463582510813</v>
      </c>
      <c r="AB6" s="94" t="str">
        <f t="shared" si="5"/>
        <v>Distribution de départ en retraite</v>
      </c>
      <c r="AC6" s="95"/>
      <c r="AD6" s="95"/>
      <c r="AE6" s="21">
        <f>B45</f>
        <v>23351.478030996841</v>
      </c>
      <c r="AG6" s="94" t="str">
        <f t="shared" si="6"/>
        <v>Distribution de départ en retraite</v>
      </c>
      <c r="AH6" s="95"/>
      <c r="AI6" s="95"/>
      <c r="AJ6" s="21">
        <f>B51</f>
        <v>18625.381548603003</v>
      </c>
      <c r="AL6" s="94" t="str">
        <f t="shared" si="7"/>
        <v>Distribution de départ en retraite</v>
      </c>
      <c r="AM6" s="95"/>
      <c r="AN6" s="95"/>
      <c r="AO6" s="21">
        <f>B57</f>
        <v>14754.693861313783</v>
      </c>
    </row>
    <row r="7" spans="1:41" ht="11" customHeight="1">
      <c r="A7" s="16" t="s">
        <v>41</v>
      </c>
      <c r="B7" s="34">
        <f>B6*B5</f>
        <v>69</v>
      </c>
      <c r="D7" s="96" t="str">
        <f t="shared" si="0"/>
        <v>Contribution retraite parentale mensuelle</v>
      </c>
      <c r="E7" s="96"/>
      <c r="F7" s="96"/>
      <c r="G7" s="35">
        <f>B7</f>
        <v>69</v>
      </c>
      <c r="I7" s="29"/>
      <c r="J7" s="29"/>
      <c r="K7" s="32"/>
      <c r="M7" s="92" t="str">
        <f t="shared" si="1"/>
        <v>Contribution mensuelle</v>
      </c>
      <c r="N7" s="92"/>
      <c r="O7" s="92"/>
      <c r="P7" s="33">
        <f t="shared" si="2"/>
        <v>92</v>
      </c>
      <c r="R7" s="94" t="str">
        <f t="shared" si="3"/>
        <v>Distribution retraite mensuelle</v>
      </c>
      <c r="S7" s="94"/>
      <c r="T7" s="94"/>
      <c r="U7" s="133">
        <f>B32</f>
        <v>1378.1167398434316</v>
      </c>
      <c r="W7" s="94" t="str">
        <f t="shared" si="4"/>
        <v>Distribution retraite mensuelle</v>
      </c>
      <c r="X7" s="94"/>
      <c r="Y7" s="94"/>
      <c r="Z7" s="133">
        <f>B40</f>
        <v>1132.0522777899071</v>
      </c>
      <c r="AB7" s="94" t="str">
        <f t="shared" si="5"/>
        <v>Distribution retraite mensuelle</v>
      </c>
      <c r="AC7" s="94"/>
      <c r="AD7" s="94"/>
      <c r="AE7" s="133">
        <f>B46</f>
        <v>999.06197645638304</v>
      </c>
      <c r="AG7" s="94" t="str">
        <f t="shared" si="6"/>
        <v>Distribution retraite mensuelle</v>
      </c>
      <c r="AH7" s="94"/>
      <c r="AI7" s="94"/>
      <c r="AJ7" s="133">
        <f>B52</f>
        <v>739.00802180949472</v>
      </c>
      <c r="AL7" s="94" t="str">
        <f t="shared" si="7"/>
        <v>Distribution retraite mensuelle</v>
      </c>
      <c r="AM7" s="94"/>
      <c r="AN7" s="94"/>
      <c r="AO7" s="133">
        <f>B58</f>
        <v>553.13345387591653</v>
      </c>
    </row>
    <row r="8" spans="1:41" ht="11" customHeight="1">
      <c r="A8" s="16" t="s">
        <v>45</v>
      </c>
      <c r="B8" s="37">
        <f>G8</f>
        <v>27931.803415866398</v>
      </c>
      <c r="D8" s="96" t="str">
        <f t="shared" si="0"/>
        <v>Montant capitalisé durant l'enfance</v>
      </c>
      <c r="E8" s="96"/>
      <c r="F8" s="96"/>
      <c r="G8" s="83">
        <f>G228</f>
        <v>27931.803415866398</v>
      </c>
      <c r="I8" s="29"/>
      <c r="J8" s="29"/>
      <c r="K8" s="32"/>
      <c r="M8" s="36" t="str">
        <f t="shared" si="1"/>
        <v>Contribution mensuelle complémentaire</v>
      </c>
      <c r="N8" s="20"/>
      <c r="O8" s="20"/>
      <c r="P8" s="30">
        <f t="shared" si="2"/>
        <v>0</v>
      </c>
      <c r="R8" s="94" t="str">
        <f t="shared" si="3"/>
        <v xml:space="preserve">Capital restant à la société </v>
      </c>
      <c r="S8" s="94"/>
      <c r="T8" s="94"/>
      <c r="U8" s="21">
        <f>MIN(U12:U395)</f>
        <v>380.74485542532028</v>
      </c>
      <c r="W8" s="94" t="str">
        <f t="shared" si="4"/>
        <v xml:space="preserve">Capital restant à la société </v>
      </c>
      <c r="X8" s="94"/>
      <c r="Y8" s="94"/>
      <c r="Z8" s="21">
        <f>MIN(Z12:Z431)</f>
        <v>1042.5742109144369</v>
      </c>
      <c r="AB8" s="94" t="str">
        <f t="shared" si="5"/>
        <v xml:space="preserve">Capital restant à la société </v>
      </c>
      <c r="AC8" s="94"/>
      <c r="AD8" s="94"/>
      <c r="AE8" s="21">
        <f>MIN(AE12:AE455)</f>
        <v>665.9872452820124</v>
      </c>
      <c r="AG8" s="94" t="str">
        <f t="shared" si="6"/>
        <v xml:space="preserve">Capital restant à la société </v>
      </c>
      <c r="AH8" s="94"/>
      <c r="AI8" s="94"/>
      <c r="AJ8" s="21">
        <f>MIN(AJ12:AJ515)</f>
        <v>680.71345034331534</v>
      </c>
      <c r="AL8" s="94" t="str">
        <f t="shared" si="7"/>
        <v xml:space="preserve">Capital restant à la société </v>
      </c>
      <c r="AM8" s="94"/>
      <c r="AN8" s="94"/>
      <c r="AO8" s="21">
        <f>MIN(AO12:AO527)</f>
        <v>14.943711254122187</v>
      </c>
    </row>
    <row r="9" spans="1:41" ht="11" customHeight="1">
      <c r="A9" s="110"/>
      <c r="B9" s="111"/>
      <c r="D9" s="96"/>
      <c r="E9" s="96"/>
      <c r="F9" s="96"/>
      <c r="G9" s="83"/>
      <c r="I9" s="29"/>
      <c r="J9" s="29"/>
      <c r="K9" s="32"/>
      <c r="M9" s="36" t="str">
        <f t="shared" si="1"/>
        <v>Montant capitalisé durant la vie active</v>
      </c>
      <c r="N9" s="20"/>
      <c r="O9" s="20"/>
      <c r="P9" s="30">
        <f>P491</f>
        <v>291220.25738641515</v>
      </c>
      <c r="R9" s="94"/>
      <c r="S9" s="94"/>
      <c r="T9" s="94"/>
      <c r="U9" s="21"/>
      <c r="W9" s="94"/>
      <c r="X9" s="94"/>
      <c r="Y9" s="94"/>
      <c r="Z9" s="21"/>
      <c r="AB9" s="94"/>
      <c r="AC9" s="94"/>
      <c r="AD9" s="94"/>
      <c r="AE9" s="21"/>
      <c r="AG9" s="94"/>
      <c r="AH9" s="94"/>
      <c r="AI9" s="94"/>
      <c r="AJ9" s="21"/>
      <c r="AL9" s="94"/>
      <c r="AM9" s="94"/>
      <c r="AN9" s="94"/>
      <c r="AO9" s="21"/>
    </row>
    <row r="10" spans="1:41" ht="11" customHeight="1">
      <c r="A10" s="138" t="str">
        <f>IF(B13=18,"Scénario sans études supérieures","Age 18 - "&amp;B13&amp;" ans : capitalisation sans contribution")</f>
        <v>Age 18 - 25 ans : capitalisation sans contribution</v>
      </c>
      <c r="B10" s="138"/>
      <c r="D10" s="40"/>
      <c r="E10" s="41"/>
      <c r="F10" s="42"/>
      <c r="G10" s="38"/>
      <c r="I10" s="29"/>
      <c r="J10" s="29"/>
      <c r="K10" s="32"/>
      <c r="M10" s="20"/>
      <c r="N10" s="20"/>
      <c r="O10" s="20"/>
      <c r="P10" s="20"/>
      <c r="R10" s="43"/>
      <c r="S10" s="95"/>
      <c r="T10" s="95"/>
      <c r="U10" s="95"/>
      <c r="W10" s="43"/>
      <c r="X10" s="95"/>
      <c r="Y10" s="95"/>
      <c r="Z10" s="95"/>
      <c r="AB10" s="43"/>
      <c r="AC10" s="95"/>
      <c r="AD10" s="95"/>
      <c r="AE10" s="95"/>
      <c r="AG10" s="43"/>
      <c r="AH10" s="95"/>
      <c r="AI10" s="95"/>
      <c r="AJ10" s="95"/>
      <c r="AL10" s="43"/>
      <c r="AM10" s="95"/>
      <c r="AN10" s="95"/>
      <c r="AO10" s="95"/>
    </row>
    <row r="11" spans="1:41" s="49" customFormat="1" ht="11" customHeight="1">
      <c r="A11" s="50" t="str">
        <f>A8</f>
        <v>Montant capitalisé durant l'enfance</v>
      </c>
      <c r="B11" s="51">
        <f>B8</f>
        <v>27931.803415866398</v>
      </c>
      <c r="C11" s="17"/>
      <c r="D11" s="88" t="s">
        <v>1</v>
      </c>
      <c r="E11" s="113" t="s">
        <v>2</v>
      </c>
      <c r="F11" s="114" t="s">
        <v>5</v>
      </c>
      <c r="G11" s="113" t="s">
        <v>6</v>
      </c>
      <c r="H11" s="44"/>
      <c r="I11" s="89" t="str">
        <f>IF(B13=18,"",D11)</f>
        <v>Mois</v>
      </c>
      <c r="J11" s="45" t="str">
        <f>IF(B13=18,"",F11)</f>
        <v>Capitalisation mensuelle</v>
      </c>
      <c r="K11" s="46" t="str">
        <f>IF(B13=18,"",G11)</f>
        <v>Montant capitalisé</v>
      </c>
      <c r="L11" s="47"/>
      <c r="M11" s="90" t="str">
        <f>D11</f>
        <v>Mois</v>
      </c>
      <c r="N11" s="97" t="str">
        <f>M7</f>
        <v>Contribution mensuelle</v>
      </c>
      <c r="O11" s="48" t="str">
        <f>F11</f>
        <v>Capitalisation mensuelle</v>
      </c>
      <c r="P11" s="116" t="str">
        <f>G11</f>
        <v>Montant capitalisé</v>
      </c>
      <c r="Q11" s="47"/>
      <c r="R11" s="98" t="str">
        <f>M11</f>
        <v>Mois</v>
      </c>
      <c r="S11" s="93" t="s">
        <v>42</v>
      </c>
      <c r="T11" s="117" t="str">
        <f>O11</f>
        <v>Capitalisation mensuelle</v>
      </c>
      <c r="U11" s="115" t="s">
        <v>8</v>
      </c>
      <c r="V11" s="47"/>
      <c r="W11" s="98" t="str">
        <f>R11</f>
        <v>Mois</v>
      </c>
      <c r="X11" s="93" t="str">
        <f>S11</f>
        <v>Distribution retraite</v>
      </c>
      <c r="Y11" s="117" t="str">
        <f>T11</f>
        <v>Capitalisation mensuelle</v>
      </c>
      <c r="Z11" s="115" t="str">
        <f>U11</f>
        <v>Capital restant</v>
      </c>
      <c r="AA11" s="44"/>
      <c r="AB11" s="98" t="str">
        <f>W11</f>
        <v>Mois</v>
      </c>
      <c r="AC11" s="93" t="str">
        <f>X11</f>
        <v>Distribution retraite</v>
      </c>
      <c r="AD11" s="117" t="str">
        <f>Y11</f>
        <v>Capitalisation mensuelle</v>
      </c>
      <c r="AE11" s="115" t="str">
        <f>Z11</f>
        <v>Capital restant</v>
      </c>
      <c r="AG11" s="98" t="str">
        <f>AB11</f>
        <v>Mois</v>
      </c>
      <c r="AH11" s="93" t="str">
        <f>AC11</f>
        <v>Distribution retraite</v>
      </c>
      <c r="AI11" s="117" t="str">
        <f>AD11</f>
        <v>Capitalisation mensuelle</v>
      </c>
      <c r="AJ11" s="115" t="str">
        <f>AE11</f>
        <v>Capital restant</v>
      </c>
      <c r="AL11" s="98" t="str">
        <f>AG11</f>
        <v>Mois</v>
      </c>
      <c r="AM11" s="93" t="str">
        <f>AH11</f>
        <v>Distribution retraite</v>
      </c>
      <c r="AN11" s="117" t="str">
        <f>AI11</f>
        <v>Capitalisation mensuelle</v>
      </c>
      <c r="AO11" s="115" t="str">
        <f>AJ11</f>
        <v>Capital restant</v>
      </c>
    </row>
    <row r="12" spans="1:41" ht="11" customHeight="1">
      <c r="A12" s="50" t="str">
        <f>IF(B13=18,"",A4)</f>
        <v>Taux de capitalisation (hors inflation)</v>
      </c>
      <c r="B12" s="55">
        <f>IF(B13=18,"",4%)</f>
        <v>0.04</v>
      </c>
      <c r="C12" s="49"/>
      <c r="D12" s="40">
        <v>0</v>
      </c>
      <c r="E12" s="41">
        <f>G3</f>
        <v>3000</v>
      </c>
      <c r="F12" s="42">
        <v>0</v>
      </c>
      <c r="G12" s="112">
        <f>F12+E12</f>
        <v>3000</v>
      </c>
      <c r="H12" s="19"/>
      <c r="I12" s="52">
        <f>IF(B13=18,"",1)</f>
        <v>1</v>
      </c>
      <c r="J12" s="53">
        <f>IF(B13=18,"",K3*K4/12)</f>
        <v>93.106011386221326</v>
      </c>
      <c r="K12" s="54">
        <f>IF(B13=18,"",K3+J12)</f>
        <v>28024.90942725262</v>
      </c>
      <c r="M12" s="85">
        <v>1</v>
      </c>
      <c r="N12" s="33">
        <f t="shared" ref="N12:N75" si="8">$B$21+$B$22</f>
        <v>92</v>
      </c>
      <c r="O12" s="33">
        <f>P3*P4/12</f>
        <v>123.13399086936839</v>
      </c>
      <c r="P12" s="30">
        <f>P3+O12+N12</f>
        <v>37155.331251679883</v>
      </c>
      <c r="R12" s="86">
        <v>1</v>
      </c>
      <c r="S12" s="21">
        <f>$U$7+U6</f>
        <v>30500.142478484948</v>
      </c>
      <c r="T12" s="21">
        <f>(U3-S12)*$U$4/12</f>
        <v>869.06704969310067</v>
      </c>
      <c r="U12" s="21">
        <f>U3-S12+T12</f>
        <v>261589.18195762331</v>
      </c>
      <c r="W12" s="86">
        <v>1</v>
      </c>
      <c r="X12" s="21">
        <f>Z7+Z6</f>
        <v>26654.515860300718</v>
      </c>
      <c r="Y12" s="21">
        <f>(Z3-X12)*$Z$4/12</f>
        <v>761.9003998826912</v>
      </c>
      <c r="Z12" s="21">
        <f>Z3-X12+Y12</f>
        <v>229332.02036469008</v>
      </c>
      <c r="AB12" s="86">
        <v>1</v>
      </c>
      <c r="AC12" s="21">
        <f>AE6+AE7</f>
        <v>24350.540007453223</v>
      </c>
      <c r="AD12" s="21">
        <f>(AE3-AC12)*$AE$4/12</f>
        <v>697.21413434171711</v>
      </c>
      <c r="AE12" s="21">
        <f>AE3-AC12+AD12</f>
        <v>209861.45443685687</v>
      </c>
      <c r="AG12" s="86">
        <v>1</v>
      </c>
      <c r="AH12" s="21">
        <f>AJ7+AJ6</f>
        <v>19364.389570412499</v>
      </c>
      <c r="AI12" s="21">
        <f>(AJ3-AH12)*$AJ$4/12</f>
        <v>556.29808638539191</v>
      </c>
      <c r="AJ12" s="21">
        <f>AJ3-AH12+AI12</f>
        <v>167445.72400200294</v>
      </c>
      <c r="AL12" s="86">
        <v>1</v>
      </c>
      <c r="AM12" s="21">
        <f>$AO$7+AO6</f>
        <v>15307.827315189699</v>
      </c>
      <c r="AN12" s="21">
        <f>(AO3-AM12)*$AO$4/12</f>
        <v>440.79703765982708</v>
      </c>
      <c r="AO12" s="21">
        <f>AO3-AM12+AN12</f>
        <v>132679.90833560794</v>
      </c>
    </row>
    <row r="13" spans="1:41" ht="11" customHeight="1">
      <c r="A13" s="120" t="s">
        <v>49</v>
      </c>
      <c r="B13" s="122">
        <v>25</v>
      </c>
      <c r="D13" s="40">
        <v>1</v>
      </c>
      <c r="E13" s="41">
        <f t="shared" ref="E13:E76" si="9">$G$7</f>
        <v>69</v>
      </c>
      <c r="F13" s="42">
        <f>G12*$G$4/12</f>
        <v>10</v>
      </c>
      <c r="G13" s="112">
        <f t="shared" ref="G13:G76" si="10">G12+G12*$G$4/12+E13</f>
        <v>3079</v>
      </c>
      <c r="H13" s="19"/>
      <c r="I13" s="52">
        <f>IF(LEN(I12)=0,"",IF($B$13*12-18*12&gt;=(I12+1),I12+1,""))</f>
        <v>2</v>
      </c>
      <c r="J13" s="53">
        <f>IF(LEN(I13)=0,"",$K$4*K12/12)</f>
        <v>93.416364757508731</v>
      </c>
      <c r="K13" s="54">
        <f>IF(LEN(I13)=0,"",K12+J13)</f>
        <v>28118.325792010128</v>
      </c>
      <c r="M13" s="85">
        <v>2</v>
      </c>
      <c r="N13" s="33">
        <f t="shared" si="8"/>
        <v>92</v>
      </c>
      <c r="O13" s="33">
        <f>P12*$P$4/12</f>
        <v>123.85110417226628</v>
      </c>
      <c r="P13" s="30">
        <f>P12+O13+N13</f>
        <v>37371.18235585215</v>
      </c>
      <c r="R13" s="86">
        <f>IF(LEN(R12)=0,"",IF(R12+1&lt;=(90*12-($B$13*12+40*12)),R12+1,""))</f>
        <v>2</v>
      </c>
      <c r="S13" s="21">
        <f>IF(LEN(R13)=0,"",$U$7)</f>
        <v>1378.1167398434316</v>
      </c>
      <c r="T13" s="21">
        <f>IF(LEN(R13)=0,"",(U12-S13)*$U$4/12)</f>
        <v>867.37021739259956</v>
      </c>
      <c r="U13" s="21">
        <f>IF(LEN(R13)=0,"",U12-S13+T13)</f>
        <v>261078.43543517249</v>
      </c>
      <c r="W13" s="86">
        <f>IF(LEN(W12)=0,"",IF(W12+1&lt;=(90*12-($B$13*12+37*12)),W12+1,""))</f>
        <v>2</v>
      </c>
      <c r="X13" s="21">
        <f>IF(LEN(W13)=0,"",$Z$7)</f>
        <v>1132.0522777899071</v>
      </c>
      <c r="Y13" s="21">
        <f>IF(LEN(W13)=0,"",(Z12-X13)*$Z$4/12)</f>
        <v>760.66656028966725</v>
      </c>
      <c r="Z13" s="21">
        <f>IF(LEN(W13)=0,"",Z12-X13+Y13)</f>
        <v>228960.63464718981</v>
      </c>
      <c r="AB13" s="86">
        <f>IF(LEN(AB12)=0,"",IF(AB12+1&lt;=(90*12-($B$13*12+35*12)),AB12+1,""))</f>
        <v>2</v>
      </c>
      <c r="AC13" s="21">
        <f>IF(LEN(AB13)=0,"",$AE$7)</f>
        <v>999.06197645638304</v>
      </c>
      <c r="AD13" s="21">
        <f>IF(LEN(AB13)=0,"",(AE12-AC13)*$AE$4/12)</f>
        <v>696.20797486800166</v>
      </c>
      <c r="AE13" s="21">
        <f>IF(LEN(AB13)=0,"",AE12-AC13+AD13)</f>
        <v>209558.60043526851</v>
      </c>
      <c r="AG13" s="86">
        <f>IF(LEN(AG12)=0,"",IF(AG12+1&lt;=(90*12-($B$13*12+30*12)),AG12+1,""))</f>
        <v>2</v>
      </c>
      <c r="AH13" s="21">
        <f>IF(LEN(AG13)=0,"",$AJ$7)</f>
        <v>739.00802180949472</v>
      </c>
      <c r="AI13" s="21">
        <f>IF(LEN(AG13)=0,"",(AJ12-AH13)*$AJ$4/12)</f>
        <v>555.68905326731158</v>
      </c>
      <c r="AJ13" s="21">
        <f>IF(LEN(AG13)=0,"",AJ12-AH13+AI13)</f>
        <v>167262.40503346076</v>
      </c>
      <c r="AL13" s="86">
        <f>IF(LEN(AL12)=0,"",IF(AL12+1&lt;=(90*12-($B$13*12+25*12)),AL12+1,""))</f>
        <v>2</v>
      </c>
      <c r="AM13" s="21">
        <f>IF(LEN(AL13)=0,"",$AO$7)</f>
        <v>553.13345387591653</v>
      </c>
      <c r="AN13" s="21">
        <f>IF(LEN(AL13)=0,"",(AO12-AM13)*$AO$4/12)</f>
        <v>440.42258293910669</v>
      </c>
      <c r="AO13" s="21">
        <f>IF(LEN(AL13)=0,"",AO12-AM13+AN13)</f>
        <v>132567.1974646711</v>
      </c>
    </row>
    <row r="14" spans="1:41" ht="11" customHeight="1">
      <c r="A14" s="50" t="str">
        <f>IF(B13=18,"","Montant capitalisé durant les études supérieures")</f>
        <v>Montant capitalisé durant les études supérieures</v>
      </c>
      <c r="B14" s="51">
        <f>K5</f>
        <v>36940.197260810513</v>
      </c>
      <c r="D14" s="40">
        <v>2</v>
      </c>
      <c r="E14" s="41">
        <f t="shared" si="9"/>
        <v>69</v>
      </c>
      <c r="F14" s="42">
        <f t="shared" ref="F14:F77" si="11">G13*$G$4/12</f>
        <v>10.263333333333334</v>
      </c>
      <c r="G14" s="112">
        <f t="shared" si="10"/>
        <v>3158.2633333333333</v>
      </c>
      <c r="H14" s="19"/>
      <c r="I14" s="52">
        <f t="shared" ref="I14:I77" si="12">IF(LEN(I13)=0,"",IF($B$13*12-18*12&gt;=(I13+1),I13+1,""))</f>
        <v>3</v>
      </c>
      <c r="J14" s="53">
        <f t="shared" ref="J14:J77" si="13">IF(LEN(I14)=0,"",$K$4*K13/12)</f>
        <v>93.727752640033771</v>
      </c>
      <c r="K14" s="54">
        <f t="shared" ref="K14:K77" si="14">IF(LEN(I14)=0,"",K13+J14)</f>
        <v>28212.05354465016</v>
      </c>
      <c r="M14" s="85">
        <v>3</v>
      </c>
      <c r="N14" s="33">
        <f t="shared" si="8"/>
        <v>92</v>
      </c>
      <c r="O14" s="33">
        <f t="shared" ref="O14:O77" si="15">P13*$P$4/12</f>
        <v>124.57060785284051</v>
      </c>
      <c r="P14" s="30">
        <f t="shared" ref="P14:P77" si="16">P13+O14+N14</f>
        <v>37587.752963704988</v>
      </c>
      <c r="R14" s="86">
        <f t="shared" ref="R14:R77" si="17">IF(LEN(R13)=0,"",IF(R13+1&lt;=(90*12-($B$13*12+40*12)),R13+1,""))</f>
        <v>3</v>
      </c>
      <c r="S14" s="21">
        <f t="shared" ref="S14:S77" si="18">IF(LEN(R14)=0,"",$U$7)</f>
        <v>1378.1167398434316</v>
      </c>
      <c r="T14" s="21">
        <f t="shared" ref="T14:T77" si="19">IF(LEN(R14)=0,"",(U13-S14)*$U$4/12)</f>
        <v>865.66772898443025</v>
      </c>
      <c r="U14" s="21">
        <f t="shared" ref="U14:U77" si="20">IF(LEN(R14)=0,"",U13-S14+T14)</f>
        <v>260565.98642431351</v>
      </c>
      <c r="W14" s="86">
        <f t="shared" ref="W14:W77" si="21">IF(LEN(W13)=0,"",IF(W13+1&lt;=(90*12-($B$13*12+37*12)),W13+1,""))</f>
        <v>3</v>
      </c>
      <c r="X14" s="21">
        <f t="shared" ref="X14:X77" si="22">IF(LEN(W14)=0,"",$Z$7)</f>
        <v>1132.0522777899071</v>
      </c>
      <c r="Y14" s="21">
        <f>IF(LEN(W14)=0,"",(Z13-X14)*$Z$4/12)</f>
        <v>759.42860789799977</v>
      </c>
      <c r="Z14" s="21">
        <f t="shared" ref="Z14:Z77" si="23">IF(LEN(W14)=0,"",Z13-X14+Y14)</f>
        <v>228588.0109772979</v>
      </c>
      <c r="AB14" s="86">
        <f t="shared" ref="AB14:AB77" si="24">IF(LEN(AB13)=0,"",IF(AB13+1&lt;=(90*12-($B$13*12+35*12)),AB13+1,""))</f>
        <v>3</v>
      </c>
      <c r="AC14" s="21">
        <f t="shared" ref="AC14:AC77" si="25">IF(LEN(AB14)=0,"",$AE$7)</f>
        <v>999.06197645638304</v>
      </c>
      <c r="AD14" s="21">
        <f t="shared" ref="AD14:AD77" si="26">IF(LEN(AB14)=0,"",(AE13-AC14)*$AE$4/12)</f>
        <v>695.19846152937373</v>
      </c>
      <c r="AE14" s="21">
        <f t="shared" ref="AE14:AE77" si="27">IF(LEN(AB14)=0,"",AE13-AC14+AD14)</f>
        <v>209254.7369203415</v>
      </c>
      <c r="AG14" s="86">
        <f t="shared" ref="AG14:AG77" si="28">IF(LEN(AG13)=0,"",IF(AG13+1&lt;=(90*12-($B$13*12+30*12)),AG13+1,""))</f>
        <v>3</v>
      </c>
      <c r="AH14" s="21">
        <f t="shared" ref="AH14:AH77" si="29">IF(LEN(AG14)=0,"",$AJ$7)</f>
        <v>739.00802180949472</v>
      </c>
      <c r="AI14" s="21">
        <f t="shared" ref="AI14:AI77" si="30">IF(LEN(AG14)=0,"",(AJ13-AH14)*$AJ$4/12)</f>
        <v>555.07799003883758</v>
      </c>
      <c r="AJ14" s="21">
        <f t="shared" ref="AJ14:AJ77" si="31">IF(LEN(AG14)=0,"",AJ13-AH14+AI14)</f>
        <v>167078.47500169012</v>
      </c>
      <c r="AL14" s="86">
        <f t="shared" ref="AL14:AL77" si="32">IF(LEN(AL13)=0,"",IF(AL13+1&lt;=(90*12-($B$13*12+25*12)),AL13+1,""))</f>
        <v>3</v>
      </c>
      <c r="AM14" s="21">
        <f t="shared" ref="AM14:AM77" si="33">IF(LEN(AL14)=0,"",$AO$7)</f>
        <v>553.13345387591653</v>
      </c>
      <c r="AN14" s="21">
        <f t="shared" ref="AN14:AN77" si="34">IF(LEN(AL14)=0,"",(AO13-AM14)*$AO$4/12)</f>
        <v>440.04688003598397</v>
      </c>
      <c r="AO14" s="21">
        <f t="shared" ref="AO14:AO77" si="35">IF(LEN(AL14)=0,"",AO13-AM14+AN14)</f>
        <v>132454.11089083116</v>
      </c>
    </row>
    <row r="15" spans="1:41" ht="11" customHeight="1">
      <c r="B15" s="39"/>
      <c r="D15" s="40">
        <v>3</v>
      </c>
      <c r="E15" s="41">
        <f t="shared" si="9"/>
        <v>69</v>
      </c>
      <c r="F15" s="42">
        <f t="shared" si="11"/>
        <v>10.527544444444445</v>
      </c>
      <c r="G15" s="112">
        <f t="shared" si="10"/>
        <v>3237.790877777778</v>
      </c>
      <c r="H15" s="19"/>
      <c r="I15" s="52">
        <f t="shared" si="12"/>
        <v>4</v>
      </c>
      <c r="J15" s="53">
        <f t="shared" si="13"/>
        <v>94.040178482167207</v>
      </c>
      <c r="K15" s="54">
        <f t="shared" si="14"/>
        <v>28306.093723132326</v>
      </c>
      <c r="M15" s="85">
        <v>4</v>
      </c>
      <c r="N15" s="33">
        <f t="shared" si="8"/>
        <v>92</v>
      </c>
      <c r="O15" s="33">
        <f t="shared" si="15"/>
        <v>125.29250987901663</v>
      </c>
      <c r="P15" s="30">
        <f t="shared" si="16"/>
        <v>37805.045473584003</v>
      </c>
      <c r="R15" s="86">
        <f t="shared" si="17"/>
        <v>4</v>
      </c>
      <c r="S15" s="21">
        <f t="shared" si="18"/>
        <v>1378.1167398434316</v>
      </c>
      <c r="T15" s="21">
        <f t="shared" si="19"/>
        <v>863.95956561490038</v>
      </c>
      <c r="U15" s="21">
        <f t="shared" si="20"/>
        <v>260051.82925008499</v>
      </c>
      <c r="W15" s="86">
        <f t="shared" si="21"/>
        <v>4</v>
      </c>
      <c r="X15" s="21">
        <f t="shared" si="22"/>
        <v>1132.0522777899071</v>
      </c>
      <c r="Y15" s="21">
        <f t="shared" ref="Y15:Y78" si="36">IF(LEN(W15)=0,"",(Z14-X15)*$Z$4/12)</f>
        <v>758.1865289983599</v>
      </c>
      <c r="Z15" s="21">
        <f t="shared" si="23"/>
        <v>228214.14522850636</v>
      </c>
      <c r="AB15" s="86">
        <f t="shared" si="24"/>
        <v>4</v>
      </c>
      <c r="AC15" s="21">
        <f t="shared" si="25"/>
        <v>999.06197645638304</v>
      </c>
      <c r="AD15" s="21">
        <f t="shared" si="26"/>
        <v>694.18558314628388</v>
      </c>
      <c r="AE15" s="21">
        <f t="shared" si="27"/>
        <v>208949.86052703141</v>
      </c>
      <c r="AG15" s="86">
        <f t="shared" si="28"/>
        <v>4</v>
      </c>
      <c r="AH15" s="21">
        <f t="shared" si="29"/>
        <v>739.00802180949472</v>
      </c>
      <c r="AI15" s="21">
        <f t="shared" si="30"/>
        <v>554.46488993293553</v>
      </c>
      <c r="AJ15" s="21">
        <f t="shared" si="31"/>
        <v>166893.93186981359</v>
      </c>
      <c r="AL15" s="86">
        <f t="shared" si="32"/>
        <v>4</v>
      </c>
      <c r="AM15" s="21">
        <f t="shared" si="33"/>
        <v>553.13345387591653</v>
      </c>
      <c r="AN15" s="21">
        <f t="shared" si="34"/>
        <v>439.66992478985077</v>
      </c>
      <c r="AO15" s="21">
        <f t="shared" si="35"/>
        <v>132340.6473617451</v>
      </c>
    </row>
    <row r="16" spans="1:41" ht="11" customHeight="1">
      <c r="A16" s="139" t="str">
        <f>"Age "&amp;B13&amp;" - "&amp;B13+40&amp;" ans : capitalisation avec contribution salariale"</f>
        <v>Age 25 - 65 ans : capitalisation avec contribution salariale</v>
      </c>
      <c r="B16" s="139"/>
      <c r="D16" s="40">
        <v>4</v>
      </c>
      <c r="E16" s="41">
        <f t="shared" si="9"/>
        <v>69</v>
      </c>
      <c r="F16" s="42">
        <f t="shared" si="11"/>
        <v>10.792636259259261</v>
      </c>
      <c r="G16" s="112">
        <f t="shared" si="10"/>
        <v>3317.5835140370373</v>
      </c>
      <c r="H16" s="121"/>
      <c r="I16" s="52">
        <f t="shared" si="12"/>
        <v>5</v>
      </c>
      <c r="J16" s="53">
        <f t="shared" si="13"/>
        <v>94.353645743774436</v>
      </c>
      <c r="K16" s="54">
        <f t="shared" si="14"/>
        <v>28400.447368876099</v>
      </c>
      <c r="M16" s="85">
        <v>5</v>
      </c>
      <c r="N16" s="33">
        <f t="shared" si="8"/>
        <v>92</v>
      </c>
      <c r="O16" s="33">
        <f t="shared" si="15"/>
        <v>126.01681824528002</v>
      </c>
      <c r="P16" s="30">
        <f t="shared" si="16"/>
        <v>38023.062291829287</v>
      </c>
      <c r="R16" s="86">
        <f t="shared" si="17"/>
        <v>5</v>
      </c>
      <c r="S16" s="21">
        <f t="shared" si="18"/>
        <v>1378.1167398434316</v>
      </c>
      <c r="T16" s="21">
        <f t="shared" si="19"/>
        <v>862.24570836747182</v>
      </c>
      <c r="U16" s="21">
        <f t="shared" si="20"/>
        <v>259535.95821860904</v>
      </c>
      <c r="W16" s="86">
        <f t="shared" si="21"/>
        <v>5</v>
      </c>
      <c r="X16" s="21">
        <f t="shared" si="22"/>
        <v>1132.0522777899071</v>
      </c>
      <c r="Y16" s="21">
        <f t="shared" si="36"/>
        <v>756.94030983572145</v>
      </c>
      <c r="Z16" s="21">
        <f t="shared" si="23"/>
        <v>227839.03326055215</v>
      </c>
      <c r="AB16" s="86">
        <f t="shared" si="24"/>
        <v>5</v>
      </c>
      <c r="AC16" s="21">
        <f t="shared" si="25"/>
        <v>999.06197645638304</v>
      </c>
      <c r="AD16" s="21">
        <f t="shared" si="26"/>
        <v>693.16932850191688</v>
      </c>
      <c r="AE16" s="21">
        <f t="shared" si="27"/>
        <v>208643.96787907695</v>
      </c>
      <c r="AG16" s="86">
        <f t="shared" si="28"/>
        <v>5</v>
      </c>
      <c r="AH16" s="21">
        <f t="shared" si="29"/>
        <v>739.00802180949472</v>
      </c>
      <c r="AI16" s="21">
        <f t="shared" si="30"/>
        <v>553.84974616001375</v>
      </c>
      <c r="AJ16" s="21">
        <f t="shared" si="31"/>
        <v>166708.77359416411</v>
      </c>
      <c r="AL16" s="86">
        <f t="shared" si="32"/>
        <v>5</v>
      </c>
      <c r="AM16" s="21">
        <f t="shared" si="33"/>
        <v>553.13345387591653</v>
      </c>
      <c r="AN16" s="21">
        <f t="shared" si="34"/>
        <v>439.29171302623058</v>
      </c>
      <c r="AO16" s="21">
        <f t="shared" si="35"/>
        <v>132226.80562089541</v>
      </c>
    </row>
    <row r="17" spans="1:41" ht="11" customHeight="1">
      <c r="A17" s="56" t="str">
        <f>IF(B13=18,A8,A14)</f>
        <v>Montant capitalisé durant les études supérieures</v>
      </c>
      <c r="B17" s="57">
        <f>IF(B13=18,B8,B14)</f>
        <v>36940.197260810513</v>
      </c>
      <c r="D17" s="40">
        <v>5</v>
      </c>
      <c r="E17" s="41">
        <f t="shared" si="9"/>
        <v>69</v>
      </c>
      <c r="F17" s="42">
        <f t="shared" si="11"/>
        <v>11.058611713456791</v>
      </c>
      <c r="G17" s="112">
        <f t="shared" si="10"/>
        <v>3397.642125750494</v>
      </c>
      <c r="H17" s="19"/>
      <c r="I17" s="52">
        <f t="shared" si="12"/>
        <v>6</v>
      </c>
      <c r="J17" s="53">
        <f t="shared" si="13"/>
        <v>94.668157896253661</v>
      </c>
      <c r="K17" s="54">
        <f t="shared" si="14"/>
        <v>28495.115526772352</v>
      </c>
      <c r="M17" s="85">
        <v>6</v>
      </c>
      <c r="N17" s="33">
        <f t="shared" si="8"/>
        <v>92</v>
      </c>
      <c r="O17" s="33">
        <f t="shared" si="15"/>
        <v>126.74354097276428</v>
      </c>
      <c r="P17" s="30">
        <f t="shared" si="16"/>
        <v>38241.805832802049</v>
      </c>
      <c r="R17" s="86">
        <f t="shared" si="17"/>
        <v>6</v>
      </c>
      <c r="S17" s="21">
        <f t="shared" si="18"/>
        <v>1378.1167398434316</v>
      </c>
      <c r="T17" s="21">
        <f t="shared" si="19"/>
        <v>860.52613826255208</v>
      </c>
      <c r="U17" s="21">
        <f t="shared" si="20"/>
        <v>259018.36761702818</v>
      </c>
      <c r="W17" s="86">
        <f t="shared" si="21"/>
        <v>6</v>
      </c>
      <c r="X17" s="21">
        <f t="shared" si="22"/>
        <v>1132.0522777899071</v>
      </c>
      <c r="Y17" s="21">
        <f t="shared" si="36"/>
        <v>755.68993660920751</v>
      </c>
      <c r="Z17" s="21">
        <f t="shared" si="23"/>
        <v>227462.67091937145</v>
      </c>
      <c r="AB17" s="86">
        <f t="shared" si="24"/>
        <v>6</v>
      </c>
      <c r="AC17" s="21">
        <f t="shared" si="25"/>
        <v>999.06197645638304</v>
      </c>
      <c r="AD17" s="21">
        <f t="shared" si="26"/>
        <v>692.14968634206855</v>
      </c>
      <c r="AE17" s="21">
        <f t="shared" si="27"/>
        <v>208337.05558896266</v>
      </c>
      <c r="AG17" s="86">
        <f t="shared" si="28"/>
        <v>6</v>
      </c>
      <c r="AH17" s="21">
        <f t="shared" si="29"/>
        <v>739.00802180949472</v>
      </c>
      <c r="AI17" s="21">
        <f t="shared" si="30"/>
        <v>553.2325519078488</v>
      </c>
      <c r="AJ17" s="21">
        <f t="shared" si="31"/>
        <v>166522.99812426249</v>
      </c>
      <c r="AL17" s="86">
        <f t="shared" si="32"/>
        <v>6</v>
      </c>
      <c r="AM17" s="21">
        <f t="shared" si="33"/>
        <v>553.13345387591653</v>
      </c>
      <c r="AN17" s="21">
        <f t="shared" si="34"/>
        <v>438.9122405567316</v>
      </c>
      <c r="AO17" s="21">
        <f t="shared" si="35"/>
        <v>132112.58440757621</v>
      </c>
    </row>
    <row r="18" spans="1:41" ht="11" customHeight="1">
      <c r="A18" s="56" t="str">
        <f>A4</f>
        <v>Taux de capitalisation (hors inflation)</v>
      </c>
      <c r="B18" s="58">
        <v>0.04</v>
      </c>
      <c r="D18" s="40">
        <v>6</v>
      </c>
      <c r="E18" s="41">
        <f t="shared" si="9"/>
        <v>69</v>
      </c>
      <c r="F18" s="42">
        <f t="shared" si="11"/>
        <v>11.325473752501646</v>
      </c>
      <c r="G18" s="112">
        <f t="shared" si="10"/>
        <v>3477.9675995029957</v>
      </c>
      <c r="H18" s="19"/>
      <c r="I18" s="52">
        <f t="shared" si="12"/>
        <v>7</v>
      </c>
      <c r="J18" s="53">
        <f t="shared" si="13"/>
        <v>94.983718422574512</v>
      </c>
      <c r="K18" s="54">
        <f t="shared" si="14"/>
        <v>28590.099245194928</v>
      </c>
      <c r="M18" s="85">
        <v>7</v>
      </c>
      <c r="N18" s="33">
        <f t="shared" si="8"/>
        <v>92</v>
      </c>
      <c r="O18" s="33">
        <f t="shared" si="15"/>
        <v>127.47268610934016</v>
      </c>
      <c r="P18" s="30">
        <f t="shared" si="16"/>
        <v>38461.278518911386</v>
      </c>
      <c r="R18" s="86">
        <f t="shared" si="17"/>
        <v>7</v>
      </c>
      <c r="S18" s="21">
        <f t="shared" si="18"/>
        <v>1378.1167398434316</v>
      </c>
      <c r="T18" s="21">
        <f t="shared" si="19"/>
        <v>858.80083625728264</v>
      </c>
      <c r="U18" s="21">
        <f t="shared" si="20"/>
        <v>258499.05171344205</v>
      </c>
      <c r="W18" s="86">
        <f t="shared" si="21"/>
        <v>7</v>
      </c>
      <c r="X18" s="21">
        <f t="shared" si="22"/>
        <v>1132.0522777899071</v>
      </c>
      <c r="Y18" s="21">
        <f t="shared" si="36"/>
        <v>754.43539547193848</v>
      </c>
      <c r="Z18" s="21">
        <f t="shared" si="23"/>
        <v>227085.05403705346</v>
      </c>
      <c r="AB18" s="86">
        <f t="shared" si="24"/>
        <v>7</v>
      </c>
      <c r="AC18" s="21">
        <f t="shared" si="25"/>
        <v>999.06197645638304</v>
      </c>
      <c r="AD18" s="21">
        <f t="shared" si="26"/>
        <v>691.12664537502098</v>
      </c>
      <c r="AE18" s="21">
        <f t="shared" si="27"/>
        <v>208029.1202578813</v>
      </c>
      <c r="AG18" s="86">
        <f t="shared" si="28"/>
        <v>7</v>
      </c>
      <c r="AH18" s="21">
        <f t="shared" si="29"/>
        <v>739.00802180949472</v>
      </c>
      <c r="AI18" s="21">
        <f t="shared" si="30"/>
        <v>552.61330034151013</v>
      </c>
      <c r="AJ18" s="21">
        <f t="shared" si="31"/>
        <v>166336.60340279451</v>
      </c>
      <c r="AL18" s="86">
        <f t="shared" si="32"/>
        <v>7</v>
      </c>
      <c r="AM18" s="21">
        <f t="shared" si="33"/>
        <v>553.13345387591653</v>
      </c>
      <c r="AN18" s="21">
        <f t="shared" si="34"/>
        <v>438.53150317900099</v>
      </c>
      <c r="AO18" s="21">
        <f t="shared" si="35"/>
        <v>131997.98245687928</v>
      </c>
    </row>
    <row r="19" spans="1:41" ht="11" customHeight="1">
      <c r="A19" s="59" t="s">
        <v>4</v>
      </c>
      <c r="B19" s="123">
        <v>2300</v>
      </c>
      <c r="D19" s="40">
        <v>7</v>
      </c>
      <c r="E19" s="41">
        <f t="shared" si="9"/>
        <v>69</v>
      </c>
      <c r="F19" s="42">
        <f t="shared" si="11"/>
        <v>11.593225331676651</v>
      </c>
      <c r="G19" s="112">
        <f t="shared" si="10"/>
        <v>3558.5608248346725</v>
      </c>
      <c r="H19" s="19"/>
      <c r="I19" s="52">
        <f t="shared" si="12"/>
        <v>8</v>
      </c>
      <c r="J19" s="53">
        <f t="shared" si="13"/>
        <v>95.300330817316421</v>
      </c>
      <c r="K19" s="54">
        <f t="shared" si="14"/>
        <v>28685.399576012245</v>
      </c>
      <c r="M19" s="85">
        <v>8</v>
      </c>
      <c r="N19" s="33">
        <f t="shared" si="8"/>
        <v>92</v>
      </c>
      <c r="O19" s="33">
        <f t="shared" si="15"/>
        <v>128.20426172970463</v>
      </c>
      <c r="P19" s="30">
        <f t="shared" si="16"/>
        <v>38681.48278064109</v>
      </c>
      <c r="R19" s="86">
        <f t="shared" si="17"/>
        <v>8</v>
      </c>
      <c r="S19" s="21">
        <f t="shared" si="18"/>
        <v>1378.1167398434316</v>
      </c>
      <c r="T19" s="21">
        <f t="shared" si="19"/>
        <v>857.06978324532884</v>
      </c>
      <c r="U19" s="21">
        <f t="shared" si="20"/>
        <v>257978.00475684396</v>
      </c>
      <c r="W19" s="86">
        <f t="shared" si="21"/>
        <v>8</v>
      </c>
      <c r="X19" s="21">
        <f t="shared" si="22"/>
        <v>1132.0522777899071</v>
      </c>
      <c r="Y19" s="21">
        <f t="shared" si="36"/>
        <v>753.17667253087848</v>
      </c>
      <c r="Z19" s="21">
        <f t="shared" si="23"/>
        <v>226706.17843179443</v>
      </c>
      <c r="AB19" s="86">
        <f t="shared" si="24"/>
        <v>8</v>
      </c>
      <c r="AC19" s="21">
        <f t="shared" si="25"/>
        <v>999.06197645638304</v>
      </c>
      <c r="AD19" s="21">
        <f t="shared" si="26"/>
        <v>690.1001942714164</v>
      </c>
      <c r="AE19" s="21">
        <f t="shared" si="27"/>
        <v>207720.15847569634</v>
      </c>
      <c r="AG19" s="86">
        <f t="shared" si="28"/>
        <v>8</v>
      </c>
      <c r="AH19" s="21">
        <f t="shared" si="29"/>
        <v>739.00802180949472</v>
      </c>
      <c r="AI19" s="21">
        <f t="shared" si="30"/>
        <v>551.99198460328341</v>
      </c>
      <c r="AJ19" s="21">
        <f t="shared" si="31"/>
        <v>166149.58736558832</v>
      </c>
      <c r="AL19" s="86">
        <f t="shared" si="32"/>
        <v>8</v>
      </c>
      <c r="AM19" s="21">
        <f t="shared" si="33"/>
        <v>553.13345387591653</v>
      </c>
      <c r="AN19" s="21">
        <f t="shared" si="34"/>
        <v>438.14949667667787</v>
      </c>
      <c r="AO19" s="21">
        <f t="shared" si="35"/>
        <v>131882.99849968005</v>
      </c>
    </row>
    <row r="20" spans="1:41" ht="11" customHeight="1">
      <c r="A20" s="56" t="s">
        <v>48</v>
      </c>
      <c r="B20" s="58">
        <v>0.04</v>
      </c>
      <c r="D20" s="40">
        <v>8</v>
      </c>
      <c r="E20" s="41">
        <f t="shared" si="9"/>
        <v>69</v>
      </c>
      <c r="F20" s="42">
        <f t="shared" si="11"/>
        <v>11.861869416115574</v>
      </c>
      <c r="G20" s="112">
        <f t="shared" si="10"/>
        <v>3639.422694250788</v>
      </c>
      <c r="H20" s="19"/>
      <c r="I20" s="52">
        <f t="shared" si="12"/>
        <v>9</v>
      </c>
      <c r="J20" s="53">
        <f t="shared" si="13"/>
        <v>95.617998586707486</v>
      </c>
      <c r="K20" s="54">
        <f t="shared" si="14"/>
        <v>28781.017574598955</v>
      </c>
      <c r="M20" s="85">
        <v>9</v>
      </c>
      <c r="N20" s="33">
        <f t="shared" si="8"/>
        <v>92</v>
      </c>
      <c r="O20" s="33">
        <f t="shared" si="15"/>
        <v>128.9382759354703</v>
      </c>
      <c r="P20" s="30">
        <f t="shared" si="16"/>
        <v>38902.421056576561</v>
      </c>
      <c r="R20" s="86">
        <f t="shared" si="17"/>
        <v>9</v>
      </c>
      <c r="S20" s="21">
        <f t="shared" si="18"/>
        <v>1378.1167398434316</v>
      </c>
      <c r="T20" s="21">
        <f t="shared" si="19"/>
        <v>855.33296005666853</v>
      </c>
      <c r="U20" s="21">
        <f t="shared" si="20"/>
        <v>257455.22097705721</v>
      </c>
      <c r="W20" s="86">
        <f t="shared" si="21"/>
        <v>9</v>
      </c>
      <c r="X20" s="21">
        <f t="shared" si="22"/>
        <v>1132.0522777899071</v>
      </c>
      <c r="Y20" s="21">
        <f t="shared" si="36"/>
        <v>751.91375384668174</v>
      </c>
      <c r="Z20" s="21">
        <f t="shared" si="23"/>
        <v>226326.0399078512</v>
      </c>
      <c r="AB20" s="86">
        <f t="shared" si="24"/>
        <v>9</v>
      </c>
      <c r="AC20" s="21">
        <f t="shared" si="25"/>
        <v>999.06197645638304</v>
      </c>
      <c r="AD20" s="21">
        <f t="shared" si="26"/>
        <v>689.07032166413319</v>
      </c>
      <c r="AE20" s="21">
        <f t="shared" si="27"/>
        <v>207410.16682090409</v>
      </c>
      <c r="AG20" s="86">
        <f t="shared" si="28"/>
        <v>9</v>
      </c>
      <c r="AH20" s="21">
        <f t="shared" si="29"/>
        <v>739.00802180949472</v>
      </c>
      <c r="AI20" s="21">
        <f t="shared" si="30"/>
        <v>551.36859781259614</v>
      </c>
      <c r="AJ20" s="21">
        <f t="shared" si="31"/>
        <v>165961.94794159144</v>
      </c>
      <c r="AL20" s="86">
        <f t="shared" si="32"/>
        <v>9</v>
      </c>
      <c r="AM20" s="21">
        <f t="shared" si="33"/>
        <v>553.13345387591653</v>
      </c>
      <c r="AN20" s="21">
        <f t="shared" si="34"/>
        <v>437.76621681934711</v>
      </c>
      <c r="AO20" s="21">
        <f t="shared" si="35"/>
        <v>131767.63126262347</v>
      </c>
    </row>
    <row r="21" spans="1:41" ht="11" customHeight="1">
      <c r="A21" s="60" t="s">
        <v>2</v>
      </c>
      <c r="B21" s="61">
        <f>B20*B19</f>
        <v>92</v>
      </c>
      <c r="D21" s="40">
        <v>9</v>
      </c>
      <c r="E21" s="41">
        <f t="shared" si="9"/>
        <v>69</v>
      </c>
      <c r="F21" s="42">
        <f t="shared" si="11"/>
        <v>12.131408980835959</v>
      </c>
      <c r="G21" s="112">
        <f t="shared" si="10"/>
        <v>3720.5541032316241</v>
      </c>
      <c r="H21" s="19"/>
      <c r="I21" s="52">
        <f t="shared" si="12"/>
        <v>10</v>
      </c>
      <c r="J21" s="53">
        <f t="shared" si="13"/>
        <v>95.936725248663194</v>
      </c>
      <c r="K21" s="54">
        <f t="shared" si="14"/>
        <v>28876.954299847617</v>
      </c>
      <c r="M21" s="85">
        <v>10</v>
      </c>
      <c r="N21" s="33">
        <f t="shared" si="8"/>
        <v>92</v>
      </c>
      <c r="O21" s="33">
        <f t="shared" si="15"/>
        <v>129.67473685525519</v>
      </c>
      <c r="P21" s="30">
        <f t="shared" si="16"/>
        <v>39124.095793431814</v>
      </c>
      <c r="R21" s="86">
        <f t="shared" si="17"/>
        <v>10</v>
      </c>
      <c r="S21" s="21">
        <f t="shared" si="18"/>
        <v>1378.1167398434316</v>
      </c>
      <c r="T21" s="21">
        <f t="shared" si="19"/>
        <v>853.59034745737927</v>
      </c>
      <c r="U21" s="21">
        <f t="shared" si="20"/>
        <v>256930.69458467118</v>
      </c>
      <c r="W21" s="86">
        <f t="shared" si="21"/>
        <v>10</v>
      </c>
      <c r="X21" s="21">
        <f t="shared" si="22"/>
        <v>1132.0522777899071</v>
      </c>
      <c r="Y21" s="21">
        <f t="shared" si="36"/>
        <v>750.64662543353768</v>
      </c>
      <c r="Z21" s="21">
        <f t="shared" si="23"/>
        <v>225944.63425549481</v>
      </c>
      <c r="AB21" s="86">
        <f t="shared" si="24"/>
        <v>10</v>
      </c>
      <c r="AC21" s="21">
        <f t="shared" si="25"/>
        <v>999.06197645638304</v>
      </c>
      <c r="AD21" s="21">
        <f t="shared" si="26"/>
        <v>688.03701614815907</v>
      </c>
      <c r="AE21" s="21">
        <f t="shared" si="27"/>
        <v>207099.14186059588</v>
      </c>
      <c r="AG21" s="86">
        <f t="shared" si="28"/>
        <v>10</v>
      </c>
      <c r="AH21" s="21">
        <f t="shared" si="29"/>
        <v>739.00802180949472</v>
      </c>
      <c r="AI21" s="21">
        <f t="shared" si="30"/>
        <v>550.7431330659399</v>
      </c>
      <c r="AJ21" s="21">
        <f t="shared" si="31"/>
        <v>165773.68305284789</v>
      </c>
      <c r="AL21" s="86">
        <f t="shared" si="32"/>
        <v>10</v>
      </c>
      <c r="AM21" s="21">
        <f t="shared" si="33"/>
        <v>553.13345387591653</v>
      </c>
      <c r="AN21" s="21">
        <f t="shared" si="34"/>
        <v>437.3816593624918</v>
      </c>
      <c r="AO21" s="21">
        <f t="shared" si="35"/>
        <v>131651.87946811004</v>
      </c>
    </row>
    <row r="22" spans="1:41" ht="11" customHeight="1">
      <c r="A22" s="62" t="s">
        <v>30</v>
      </c>
      <c r="B22" s="123">
        <v>0</v>
      </c>
      <c r="D22" s="40">
        <v>10</v>
      </c>
      <c r="E22" s="41">
        <f t="shared" si="9"/>
        <v>69</v>
      </c>
      <c r="F22" s="42">
        <f t="shared" si="11"/>
        <v>12.40184701077208</v>
      </c>
      <c r="G22" s="112">
        <f t="shared" si="10"/>
        <v>3801.9559502423963</v>
      </c>
      <c r="H22" s="19"/>
      <c r="I22" s="52">
        <f t="shared" si="12"/>
        <v>11</v>
      </c>
      <c r="J22" s="53">
        <f t="shared" si="13"/>
        <v>96.256514332825404</v>
      </c>
      <c r="K22" s="54">
        <f t="shared" si="14"/>
        <v>28973.210814180442</v>
      </c>
      <c r="M22" s="85">
        <v>11</v>
      </c>
      <c r="N22" s="33">
        <f t="shared" si="8"/>
        <v>92</v>
      </c>
      <c r="O22" s="33">
        <f t="shared" si="15"/>
        <v>130.41365264477272</v>
      </c>
      <c r="P22" s="30">
        <f t="shared" si="16"/>
        <v>39346.509446076583</v>
      </c>
      <c r="R22" s="86">
        <f t="shared" si="17"/>
        <v>11</v>
      </c>
      <c r="S22" s="21">
        <f t="shared" si="18"/>
        <v>1378.1167398434316</v>
      </c>
      <c r="T22" s="21">
        <f t="shared" si="19"/>
        <v>851.84192614942594</v>
      </c>
      <c r="U22" s="21">
        <f t="shared" si="20"/>
        <v>256404.41977097717</v>
      </c>
      <c r="W22" s="86">
        <f t="shared" si="21"/>
        <v>11</v>
      </c>
      <c r="X22" s="21">
        <f t="shared" si="22"/>
        <v>1132.0522777899071</v>
      </c>
      <c r="Y22" s="21">
        <f t="shared" si="36"/>
        <v>749.37527325901635</v>
      </c>
      <c r="Z22" s="21">
        <f t="shared" si="23"/>
        <v>225561.9572509639</v>
      </c>
      <c r="AB22" s="86">
        <f t="shared" si="24"/>
        <v>11</v>
      </c>
      <c r="AC22" s="21">
        <f t="shared" si="25"/>
        <v>999.06197645638304</v>
      </c>
      <c r="AD22" s="21">
        <f t="shared" si="26"/>
        <v>687.00026628046498</v>
      </c>
      <c r="AE22" s="21">
        <f t="shared" si="27"/>
        <v>206787.08015041996</v>
      </c>
      <c r="AG22" s="86">
        <f t="shared" si="28"/>
        <v>11</v>
      </c>
      <c r="AH22" s="21">
        <f t="shared" si="29"/>
        <v>739.00802180949472</v>
      </c>
      <c r="AI22" s="21">
        <f t="shared" si="30"/>
        <v>550.11558343679474</v>
      </c>
      <c r="AJ22" s="21">
        <f t="shared" si="31"/>
        <v>165584.79061447521</v>
      </c>
      <c r="AL22" s="86">
        <f t="shared" si="32"/>
        <v>11</v>
      </c>
      <c r="AM22" s="21">
        <f t="shared" si="33"/>
        <v>553.13345387591653</v>
      </c>
      <c r="AN22" s="21">
        <f t="shared" si="34"/>
        <v>436.99582004744707</v>
      </c>
      <c r="AO22" s="21">
        <f t="shared" si="35"/>
        <v>131535.74183428157</v>
      </c>
    </row>
    <row r="23" spans="1:41" ht="11" customHeight="1">
      <c r="A23" s="56" t="s">
        <v>46</v>
      </c>
      <c r="B23" s="63">
        <f>P9</f>
        <v>291220.25738641515</v>
      </c>
      <c r="D23" s="40">
        <v>11</v>
      </c>
      <c r="E23" s="41">
        <f t="shared" si="9"/>
        <v>69</v>
      </c>
      <c r="F23" s="42">
        <f t="shared" si="11"/>
        <v>12.673186500807988</v>
      </c>
      <c r="G23" s="112">
        <f t="shared" si="10"/>
        <v>3883.6291367432041</v>
      </c>
      <c r="H23" s="19"/>
      <c r="I23" s="52">
        <f t="shared" si="12"/>
        <v>12</v>
      </c>
      <c r="J23" s="53">
        <f t="shared" si="13"/>
        <v>96.577369380601468</v>
      </c>
      <c r="K23" s="54">
        <f t="shared" si="14"/>
        <v>29069.788183561042</v>
      </c>
      <c r="M23" s="85">
        <v>12</v>
      </c>
      <c r="N23" s="33">
        <f t="shared" si="8"/>
        <v>92</v>
      </c>
      <c r="O23" s="33">
        <f t="shared" si="15"/>
        <v>131.15503148692196</v>
      </c>
      <c r="P23" s="30">
        <f t="shared" si="16"/>
        <v>39569.664477563507</v>
      </c>
      <c r="R23" s="86">
        <f t="shared" si="17"/>
        <v>12</v>
      </c>
      <c r="S23" s="21">
        <f t="shared" si="18"/>
        <v>1378.1167398434316</v>
      </c>
      <c r="T23" s="21">
        <f t="shared" si="19"/>
        <v>850.0876767704458</v>
      </c>
      <c r="U23" s="21">
        <f t="shared" si="20"/>
        <v>255876.39070790418</v>
      </c>
      <c r="W23" s="86">
        <f t="shared" si="21"/>
        <v>12</v>
      </c>
      <c r="X23" s="21">
        <f t="shared" si="22"/>
        <v>1132.0522777899071</v>
      </c>
      <c r="Y23" s="21">
        <f t="shared" si="36"/>
        <v>748.09968324391332</v>
      </c>
      <c r="Z23" s="21">
        <f t="shared" si="23"/>
        <v>225178.00465641791</v>
      </c>
      <c r="AB23" s="86">
        <f t="shared" si="24"/>
        <v>12</v>
      </c>
      <c r="AC23" s="21">
        <f t="shared" si="25"/>
        <v>999.06197645638304</v>
      </c>
      <c r="AD23" s="21">
        <f t="shared" si="26"/>
        <v>685.9600605798787</v>
      </c>
      <c r="AE23" s="21">
        <f t="shared" si="27"/>
        <v>206473.97823454347</v>
      </c>
      <c r="AG23" s="86">
        <f t="shared" si="28"/>
        <v>12</v>
      </c>
      <c r="AH23" s="21">
        <f t="shared" si="29"/>
        <v>739.00802180949472</v>
      </c>
      <c r="AI23" s="21">
        <f t="shared" si="30"/>
        <v>549.48594197555246</v>
      </c>
      <c r="AJ23" s="21">
        <f t="shared" si="31"/>
        <v>165395.26853464128</v>
      </c>
      <c r="AL23" s="86">
        <f t="shared" si="32"/>
        <v>12</v>
      </c>
      <c r="AM23" s="21">
        <f t="shared" si="33"/>
        <v>553.13345387591653</v>
      </c>
      <c r="AN23" s="21">
        <f t="shared" si="34"/>
        <v>436.60869460135223</v>
      </c>
      <c r="AO23" s="21">
        <f t="shared" si="35"/>
        <v>131419.21707500701</v>
      </c>
    </row>
    <row r="24" spans="1:41" ht="11" customHeight="1">
      <c r="D24" s="40">
        <v>12</v>
      </c>
      <c r="E24" s="41">
        <f t="shared" si="9"/>
        <v>69</v>
      </c>
      <c r="F24" s="42">
        <f t="shared" si="11"/>
        <v>12.94543045581068</v>
      </c>
      <c r="G24" s="112">
        <f t="shared" si="10"/>
        <v>3965.5745671990148</v>
      </c>
      <c r="H24" s="19"/>
      <c r="I24" s="52">
        <f t="shared" si="12"/>
        <v>13</v>
      </c>
      <c r="J24" s="53">
        <f t="shared" si="13"/>
        <v>96.899293945203468</v>
      </c>
      <c r="K24" s="54">
        <f t="shared" si="14"/>
        <v>29166.687477506246</v>
      </c>
      <c r="M24" s="85">
        <v>13</v>
      </c>
      <c r="N24" s="33">
        <f t="shared" si="8"/>
        <v>92</v>
      </c>
      <c r="O24" s="33">
        <f t="shared" si="15"/>
        <v>131.89888159187836</v>
      </c>
      <c r="P24" s="30">
        <f t="shared" si="16"/>
        <v>39793.563359155385</v>
      </c>
      <c r="R24" s="86">
        <f t="shared" si="17"/>
        <v>13</v>
      </c>
      <c r="S24" s="21">
        <f t="shared" si="18"/>
        <v>1378.1167398434316</v>
      </c>
      <c r="T24" s="21">
        <f t="shared" si="19"/>
        <v>848.32757989353593</v>
      </c>
      <c r="U24" s="21">
        <f t="shared" si="20"/>
        <v>255346.60154795431</v>
      </c>
      <c r="W24" s="86">
        <f t="shared" si="21"/>
        <v>13</v>
      </c>
      <c r="X24" s="21">
        <f t="shared" si="22"/>
        <v>1132.0522777899071</v>
      </c>
      <c r="Y24" s="21">
        <f t="shared" si="36"/>
        <v>746.81984126209329</v>
      </c>
      <c r="Z24" s="21">
        <f t="shared" si="23"/>
        <v>224792.77221989009</v>
      </c>
      <c r="AB24" s="86">
        <f t="shared" si="24"/>
        <v>13</v>
      </c>
      <c r="AC24" s="21">
        <f t="shared" si="25"/>
        <v>999.06197645638304</v>
      </c>
      <c r="AD24" s="21">
        <f t="shared" si="26"/>
        <v>684.91638752695701</v>
      </c>
      <c r="AE24" s="21">
        <f t="shared" si="27"/>
        <v>206159.83264561405</v>
      </c>
      <c r="AG24" s="86">
        <f t="shared" si="28"/>
        <v>13</v>
      </c>
      <c r="AH24" s="21">
        <f t="shared" si="29"/>
        <v>739.00802180949472</v>
      </c>
      <c r="AI24" s="21">
        <f t="shared" si="30"/>
        <v>548.85420170943928</v>
      </c>
      <c r="AJ24" s="21">
        <f t="shared" si="31"/>
        <v>165205.11471454124</v>
      </c>
      <c r="AL24" s="86">
        <f t="shared" si="32"/>
        <v>13</v>
      </c>
      <c r="AM24" s="21">
        <f t="shared" si="33"/>
        <v>553.13345387591653</v>
      </c>
      <c r="AN24" s="21">
        <f t="shared" si="34"/>
        <v>436.22027873710363</v>
      </c>
      <c r="AO24" s="21">
        <f t="shared" si="35"/>
        <v>131302.30389986819</v>
      </c>
    </row>
    <row r="25" spans="1:41" ht="11" customHeight="1">
      <c r="A25" s="134" t="str">
        <f>"Age "&amp;B13+40&amp;" - 90 ans : capitalisation avec distributions retraites"</f>
        <v>Age 65 - 90 ans : capitalisation avec distributions retraites</v>
      </c>
      <c r="B25" s="134"/>
      <c r="C25" s="19"/>
      <c r="D25" s="40">
        <v>13</v>
      </c>
      <c r="E25" s="41">
        <f t="shared" si="9"/>
        <v>69</v>
      </c>
      <c r="F25" s="42">
        <f t="shared" si="11"/>
        <v>13.218581890663382</v>
      </c>
      <c r="G25" s="112">
        <f t="shared" si="10"/>
        <v>4047.7931490896781</v>
      </c>
      <c r="H25" s="19"/>
      <c r="I25" s="52">
        <f t="shared" si="12"/>
        <v>14</v>
      </c>
      <c r="J25" s="53">
        <f t="shared" si="13"/>
        <v>97.222291591687494</v>
      </c>
      <c r="K25" s="54">
        <f t="shared" si="14"/>
        <v>29263.909769097932</v>
      </c>
      <c r="M25" s="85">
        <v>14</v>
      </c>
      <c r="N25" s="33">
        <f t="shared" si="8"/>
        <v>92</v>
      </c>
      <c r="O25" s="33">
        <f t="shared" si="15"/>
        <v>132.64521119718464</v>
      </c>
      <c r="P25" s="30">
        <f t="shared" si="16"/>
        <v>40018.208570352566</v>
      </c>
      <c r="R25" s="86">
        <f t="shared" si="17"/>
        <v>14</v>
      </c>
      <c r="S25" s="21">
        <f t="shared" si="18"/>
        <v>1378.1167398434316</v>
      </c>
      <c r="T25" s="21">
        <f t="shared" si="19"/>
        <v>846.56161602703639</v>
      </c>
      <c r="U25" s="21">
        <f t="shared" si="20"/>
        <v>254815.04642413792</v>
      </c>
      <c r="W25" s="86">
        <f t="shared" si="21"/>
        <v>14</v>
      </c>
      <c r="X25" s="21">
        <f t="shared" si="22"/>
        <v>1132.0522777899071</v>
      </c>
      <c r="Y25" s="21">
        <f t="shared" si="36"/>
        <v>745.53573314033395</v>
      </c>
      <c r="Z25" s="21">
        <f t="shared" si="23"/>
        <v>224406.25567524051</v>
      </c>
      <c r="AB25" s="86">
        <f t="shared" si="24"/>
        <v>14</v>
      </c>
      <c r="AC25" s="21">
        <f t="shared" si="25"/>
        <v>999.06197645638304</v>
      </c>
      <c r="AD25" s="21">
        <f t="shared" si="26"/>
        <v>683.86923556385898</v>
      </c>
      <c r="AE25" s="21">
        <f t="shared" si="27"/>
        <v>205844.63990472152</v>
      </c>
      <c r="AG25" s="86">
        <f t="shared" si="28"/>
        <v>14</v>
      </c>
      <c r="AH25" s="21">
        <f t="shared" si="29"/>
        <v>739.00802180949472</v>
      </c>
      <c r="AI25" s="21">
        <f t="shared" si="30"/>
        <v>548.22035564243924</v>
      </c>
      <c r="AJ25" s="21">
        <f t="shared" si="31"/>
        <v>165014.32704837419</v>
      </c>
      <c r="AL25" s="86">
        <f t="shared" si="32"/>
        <v>14</v>
      </c>
      <c r="AM25" s="21">
        <f t="shared" si="33"/>
        <v>553.13345387591653</v>
      </c>
      <c r="AN25" s="21">
        <f t="shared" si="34"/>
        <v>435.83056815330764</v>
      </c>
      <c r="AO25" s="21">
        <f t="shared" si="35"/>
        <v>131185.00101414559</v>
      </c>
    </row>
    <row r="26" spans="1:41" ht="11" customHeight="1">
      <c r="A26" s="127"/>
      <c r="B26" s="127"/>
      <c r="D26" s="40">
        <v>14</v>
      </c>
      <c r="E26" s="41">
        <f t="shared" si="9"/>
        <v>69</v>
      </c>
      <c r="F26" s="42">
        <f t="shared" si="11"/>
        <v>13.492643830298926</v>
      </c>
      <c r="G26" s="112">
        <f t="shared" si="10"/>
        <v>4130.2857929199772</v>
      </c>
      <c r="H26" s="19"/>
      <c r="I26" s="52">
        <f t="shared" si="12"/>
        <v>15</v>
      </c>
      <c r="J26" s="53">
        <f t="shared" si="13"/>
        <v>97.546365896993109</v>
      </c>
      <c r="K26" s="54">
        <f t="shared" si="14"/>
        <v>29361.456134994925</v>
      </c>
      <c r="M26" s="85">
        <v>15</v>
      </c>
      <c r="N26" s="33">
        <f t="shared" si="8"/>
        <v>92</v>
      </c>
      <c r="O26" s="33">
        <f t="shared" si="15"/>
        <v>133.3940285678419</v>
      </c>
      <c r="P26" s="30">
        <f t="shared" si="16"/>
        <v>40243.602598920406</v>
      </c>
      <c r="R26" s="86">
        <f t="shared" si="17"/>
        <v>15</v>
      </c>
      <c r="S26" s="21">
        <f t="shared" si="18"/>
        <v>1378.1167398434316</v>
      </c>
      <c r="T26" s="21">
        <f t="shared" si="19"/>
        <v>844.789765614315</v>
      </c>
      <c r="U26" s="21">
        <f t="shared" si="20"/>
        <v>254281.71944990882</v>
      </c>
      <c r="W26" s="86">
        <f t="shared" si="21"/>
        <v>15</v>
      </c>
      <c r="X26" s="21">
        <f t="shared" si="22"/>
        <v>1132.0522777899071</v>
      </c>
      <c r="Y26" s="21">
        <f t="shared" si="36"/>
        <v>744.24734465816857</v>
      </c>
      <c r="Z26" s="21">
        <f t="shared" si="23"/>
        <v>224018.45074210875</v>
      </c>
      <c r="AB26" s="86">
        <f t="shared" si="24"/>
        <v>15</v>
      </c>
      <c r="AC26" s="21">
        <f t="shared" si="25"/>
        <v>999.06197645638304</v>
      </c>
      <c r="AD26" s="21">
        <f t="shared" si="26"/>
        <v>682.81859309421725</v>
      </c>
      <c r="AE26" s="21">
        <f t="shared" si="27"/>
        <v>205528.39652135936</v>
      </c>
      <c r="AG26" s="86">
        <f t="shared" si="28"/>
        <v>15</v>
      </c>
      <c r="AH26" s="21">
        <f t="shared" si="29"/>
        <v>739.00802180949472</v>
      </c>
      <c r="AI26" s="21">
        <f t="shared" si="30"/>
        <v>547.58439675521572</v>
      </c>
      <c r="AJ26" s="21">
        <f t="shared" si="31"/>
        <v>164822.90342331992</v>
      </c>
      <c r="AL26" s="86">
        <f t="shared" si="32"/>
        <v>15</v>
      </c>
      <c r="AM26" s="21">
        <f t="shared" si="33"/>
        <v>553.13345387591653</v>
      </c>
      <c r="AN26" s="21">
        <f t="shared" si="34"/>
        <v>435.43955853423228</v>
      </c>
      <c r="AO26" s="21">
        <f t="shared" si="35"/>
        <v>131067.3071188039</v>
      </c>
    </row>
    <row r="27" spans="1:41" ht="11" customHeight="1">
      <c r="A27" s="128" t="str">
        <f>"Départ à "&amp;B13+40&amp;" ans : 40 ans de vie active et "&amp;90-B13-40&amp;" ans en retraite"</f>
        <v>Départ à 65 ans : 40 ans de vie active et 25 ans en retraite</v>
      </c>
      <c r="B27" s="127"/>
      <c r="D27" s="40">
        <v>15</v>
      </c>
      <c r="E27" s="41">
        <f t="shared" si="9"/>
        <v>69</v>
      </c>
      <c r="F27" s="42">
        <f t="shared" si="11"/>
        <v>13.767619309733258</v>
      </c>
      <c r="G27" s="112">
        <f t="shared" si="10"/>
        <v>4213.0534122297104</v>
      </c>
      <c r="H27" s="19"/>
      <c r="I27" s="52">
        <f t="shared" si="12"/>
        <v>16</v>
      </c>
      <c r="J27" s="53">
        <f t="shared" si="13"/>
        <v>97.871520449983095</v>
      </c>
      <c r="K27" s="54">
        <f t="shared" si="14"/>
        <v>29459.327655444908</v>
      </c>
      <c r="M27" s="85">
        <v>16</v>
      </c>
      <c r="N27" s="33">
        <f t="shared" si="8"/>
        <v>92</v>
      </c>
      <c r="O27" s="33">
        <f t="shared" si="15"/>
        <v>134.14534199640136</v>
      </c>
      <c r="P27" s="30">
        <f t="shared" si="16"/>
        <v>40469.747940916808</v>
      </c>
      <c r="R27" s="86">
        <f t="shared" si="17"/>
        <v>16</v>
      </c>
      <c r="S27" s="21">
        <f t="shared" si="18"/>
        <v>1378.1167398434316</v>
      </c>
      <c r="T27" s="21">
        <f t="shared" si="19"/>
        <v>843.01200903355129</v>
      </c>
      <c r="U27" s="21">
        <f t="shared" si="20"/>
        <v>253746.61471909896</v>
      </c>
      <c r="W27" s="86">
        <f t="shared" si="21"/>
        <v>16</v>
      </c>
      <c r="X27" s="21">
        <f t="shared" si="22"/>
        <v>1132.0522777899071</v>
      </c>
      <c r="Y27" s="21">
        <f t="shared" si="36"/>
        <v>742.95466154772942</v>
      </c>
      <c r="Z27" s="21">
        <f t="shared" si="23"/>
        <v>223629.35312586656</v>
      </c>
      <c r="AB27" s="86">
        <f t="shared" si="24"/>
        <v>16</v>
      </c>
      <c r="AC27" s="21">
        <f t="shared" si="25"/>
        <v>999.06197645638304</v>
      </c>
      <c r="AD27" s="21">
        <f t="shared" si="26"/>
        <v>681.76444848300991</v>
      </c>
      <c r="AE27" s="21">
        <f t="shared" si="27"/>
        <v>205211.098993386</v>
      </c>
      <c r="AG27" s="86">
        <f t="shared" si="28"/>
        <v>16</v>
      </c>
      <c r="AH27" s="21">
        <f t="shared" si="29"/>
        <v>739.00802180949472</v>
      </c>
      <c r="AI27" s="21">
        <f t="shared" si="30"/>
        <v>546.94631800503487</v>
      </c>
      <c r="AJ27" s="21">
        <f t="shared" si="31"/>
        <v>164630.84171951548</v>
      </c>
      <c r="AL27" s="86">
        <f t="shared" si="32"/>
        <v>16</v>
      </c>
      <c r="AM27" s="21">
        <f t="shared" si="33"/>
        <v>553.13345387591653</v>
      </c>
      <c r="AN27" s="21">
        <f t="shared" si="34"/>
        <v>435.04724554975996</v>
      </c>
      <c r="AO27" s="21">
        <f t="shared" si="35"/>
        <v>130949.22091047776</v>
      </c>
    </row>
    <row r="28" spans="1:41" ht="11" customHeight="1">
      <c r="A28" s="64" t="str">
        <f>A23</f>
        <v>Montant capitalisé durant la vie active</v>
      </c>
      <c r="B28" s="65">
        <f>B23</f>
        <v>291220.25738641515</v>
      </c>
      <c r="D28" s="40">
        <v>16</v>
      </c>
      <c r="E28" s="41">
        <f t="shared" si="9"/>
        <v>69</v>
      </c>
      <c r="F28" s="42">
        <f t="shared" si="11"/>
        <v>14.043511374099035</v>
      </c>
      <c r="G28" s="112">
        <f t="shared" si="10"/>
        <v>4296.096923603809</v>
      </c>
      <c r="H28" s="19"/>
      <c r="I28" s="52">
        <f t="shared" si="12"/>
        <v>17</v>
      </c>
      <c r="J28" s="53">
        <f t="shared" si="13"/>
        <v>98.197758851483016</v>
      </c>
      <c r="K28" s="54">
        <f t="shared" si="14"/>
        <v>29557.525414296389</v>
      </c>
      <c r="M28" s="85">
        <v>17</v>
      </c>
      <c r="N28" s="33">
        <f t="shared" si="8"/>
        <v>92</v>
      </c>
      <c r="O28" s="33">
        <f t="shared" si="15"/>
        <v>134.89915980305602</v>
      </c>
      <c r="P28" s="30">
        <f t="shared" si="16"/>
        <v>40696.647100719863</v>
      </c>
      <c r="R28" s="86">
        <f t="shared" si="17"/>
        <v>17</v>
      </c>
      <c r="S28" s="21">
        <f t="shared" si="18"/>
        <v>1378.1167398434316</v>
      </c>
      <c r="T28" s="21">
        <f t="shared" si="19"/>
        <v>841.2283265975185</v>
      </c>
      <c r="U28" s="21">
        <f t="shared" si="20"/>
        <v>253209.72630585305</v>
      </c>
      <c r="W28" s="86">
        <f t="shared" si="21"/>
        <v>17</v>
      </c>
      <c r="X28" s="21">
        <f t="shared" si="22"/>
        <v>1132.0522777899071</v>
      </c>
      <c r="Y28" s="21">
        <f t="shared" si="36"/>
        <v>741.65766949358886</v>
      </c>
      <c r="Z28" s="21">
        <f t="shared" si="23"/>
        <v>223238.95851757022</v>
      </c>
      <c r="AB28" s="86">
        <f t="shared" si="24"/>
        <v>17</v>
      </c>
      <c r="AC28" s="21">
        <f t="shared" si="25"/>
        <v>999.06197645638304</v>
      </c>
      <c r="AD28" s="21">
        <f t="shared" si="26"/>
        <v>680.70679005643206</v>
      </c>
      <c r="AE28" s="21">
        <f t="shared" si="27"/>
        <v>204892.74380698605</v>
      </c>
      <c r="AG28" s="86">
        <f t="shared" si="28"/>
        <v>17</v>
      </c>
      <c r="AH28" s="21">
        <f t="shared" si="29"/>
        <v>739.00802180949472</v>
      </c>
      <c r="AI28" s="21">
        <f t="shared" si="30"/>
        <v>546.30611232568663</v>
      </c>
      <c r="AJ28" s="21">
        <f t="shared" si="31"/>
        <v>164438.13981003169</v>
      </c>
      <c r="AL28" s="86">
        <f t="shared" si="32"/>
        <v>17</v>
      </c>
      <c r="AM28" s="21">
        <f t="shared" si="33"/>
        <v>553.13345387591653</v>
      </c>
      <c r="AN28" s="21">
        <f t="shared" si="34"/>
        <v>434.6536248553395</v>
      </c>
      <c r="AO28" s="21">
        <f t="shared" si="35"/>
        <v>130830.74108145719</v>
      </c>
    </row>
    <row r="29" spans="1:41" ht="11" customHeight="1">
      <c r="A29" s="64" t="str">
        <f>A4</f>
        <v>Taux de capitalisation (hors inflation)</v>
      </c>
      <c r="B29" s="66">
        <v>0.04</v>
      </c>
      <c r="D29" s="40">
        <v>17</v>
      </c>
      <c r="E29" s="41">
        <f t="shared" si="9"/>
        <v>69</v>
      </c>
      <c r="F29" s="42">
        <f t="shared" si="11"/>
        <v>14.320323078679364</v>
      </c>
      <c r="G29" s="112">
        <f t="shared" si="10"/>
        <v>4379.4172466824884</v>
      </c>
      <c r="H29" s="19"/>
      <c r="I29" s="52">
        <f t="shared" si="12"/>
        <v>18</v>
      </c>
      <c r="J29" s="53">
        <f t="shared" si="13"/>
        <v>98.525084714321295</v>
      </c>
      <c r="K29" s="54">
        <f t="shared" si="14"/>
        <v>29656.050499010711</v>
      </c>
      <c r="M29" s="85">
        <v>18</v>
      </c>
      <c r="N29" s="33">
        <f t="shared" si="8"/>
        <v>92</v>
      </c>
      <c r="O29" s="33">
        <f t="shared" si="15"/>
        <v>135.65549033573288</v>
      </c>
      <c r="P29" s="30">
        <f t="shared" si="16"/>
        <v>40924.302591055595</v>
      </c>
      <c r="R29" s="86">
        <f t="shared" si="17"/>
        <v>18</v>
      </c>
      <c r="S29" s="21">
        <f t="shared" si="18"/>
        <v>1378.1167398434316</v>
      </c>
      <c r="T29" s="21">
        <f t="shared" si="19"/>
        <v>839.4386985533655</v>
      </c>
      <c r="U29" s="21">
        <f t="shared" si="20"/>
        <v>252671.048264563</v>
      </c>
      <c r="W29" s="86">
        <f t="shared" si="21"/>
        <v>18</v>
      </c>
      <c r="X29" s="21">
        <f t="shared" si="22"/>
        <v>1132.0522777899071</v>
      </c>
      <c r="Y29" s="21">
        <f t="shared" si="36"/>
        <v>740.35635413260104</v>
      </c>
      <c r="Z29" s="21">
        <f t="shared" si="23"/>
        <v>222847.26259391292</v>
      </c>
      <c r="AB29" s="86">
        <f t="shared" si="24"/>
        <v>18</v>
      </c>
      <c r="AC29" s="21">
        <f t="shared" si="25"/>
        <v>999.06197645638304</v>
      </c>
      <c r="AD29" s="21">
        <f t="shared" si="26"/>
        <v>679.64560610176557</v>
      </c>
      <c r="AE29" s="21">
        <f t="shared" si="27"/>
        <v>204573.32743663143</v>
      </c>
      <c r="AG29" s="86">
        <f t="shared" si="28"/>
        <v>18</v>
      </c>
      <c r="AH29" s="21">
        <f t="shared" si="29"/>
        <v>739.00802180949472</v>
      </c>
      <c r="AI29" s="21">
        <f t="shared" si="30"/>
        <v>545.66377262740741</v>
      </c>
      <c r="AJ29" s="21">
        <f t="shared" si="31"/>
        <v>164244.79556084963</v>
      </c>
      <c r="AL29" s="86">
        <f t="shared" si="32"/>
        <v>18</v>
      </c>
      <c r="AM29" s="21">
        <f t="shared" si="33"/>
        <v>553.13345387591653</v>
      </c>
      <c r="AN29" s="21">
        <f t="shared" si="34"/>
        <v>434.25869209193758</v>
      </c>
      <c r="AO29" s="21">
        <f t="shared" si="35"/>
        <v>130711.86631967322</v>
      </c>
    </row>
    <row r="30" spans="1:41" ht="11" customHeight="1">
      <c r="A30" s="64" t="s">
        <v>10</v>
      </c>
      <c r="B30" s="66">
        <v>0.1</v>
      </c>
      <c r="D30" s="40">
        <v>18</v>
      </c>
      <c r="E30" s="41">
        <f t="shared" si="9"/>
        <v>69</v>
      </c>
      <c r="F30" s="42">
        <f t="shared" si="11"/>
        <v>14.598057488941627</v>
      </c>
      <c r="G30" s="112">
        <f t="shared" si="10"/>
        <v>4463.0153041714302</v>
      </c>
      <c r="H30" s="19"/>
      <c r="I30" s="52">
        <f t="shared" si="12"/>
        <v>19</v>
      </c>
      <c r="J30" s="53">
        <f t="shared" si="13"/>
        <v>98.853501663369045</v>
      </c>
      <c r="K30" s="54">
        <f t="shared" si="14"/>
        <v>29754.90400067408</v>
      </c>
      <c r="M30" s="85">
        <v>19</v>
      </c>
      <c r="N30" s="33">
        <f t="shared" si="8"/>
        <v>92</v>
      </c>
      <c r="O30" s="33">
        <f t="shared" si="15"/>
        <v>136.41434197018532</v>
      </c>
      <c r="P30" s="30">
        <f t="shared" si="16"/>
        <v>41152.716933025782</v>
      </c>
      <c r="R30" s="86">
        <f t="shared" si="17"/>
        <v>19</v>
      </c>
      <c r="S30" s="21">
        <f t="shared" si="18"/>
        <v>1378.1167398434316</v>
      </c>
      <c r="T30" s="21">
        <f t="shared" si="19"/>
        <v>837.64310508239862</v>
      </c>
      <c r="U30" s="21">
        <f t="shared" si="20"/>
        <v>252130.57462980197</v>
      </c>
      <c r="W30" s="86">
        <f t="shared" si="21"/>
        <v>19</v>
      </c>
      <c r="X30" s="21">
        <f t="shared" si="22"/>
        <v>1132.0522777899071</v>
      </c>
      <c r="Y30" s="21">
        <f t="shared" si="36"/>
        <v>739.05070105374341</v>
      </c>
      <c r="Z30" s="21">
        <f t="shared" si="23"/>
        <v>222454.26101717676</v>
      </c>
      <c r="AB30" s="86">
        <f t="shared" si="24"/>
        <v>19</v>
      </c>
      <c r="AC30" s="21">
        <f t="shared" si="25"/>
        <v>999.06197645638304</v>
      </c>
      <c r="AD30" s="21">
        <f t="shared" si="26"/>
        <v>678.58088486725023</v>
      </c>
      <c r="AE30" s="21">
        <f t="shared" si="27"/>
        <v>204252.84634504232</v>
      </c>
      <c r="AG30" s="86">
        <f t="shared" si="28"/>
        <v>19</v>
      </c>
      <c r="AH30" s="21">
        <f t="shared" si="29"/>
        <v>739.00802180949472</v>
      </c>
      <c r="AI30" s="21">
        <f t="shared" si="30"/>
        <v>545.01929179680053</v>
      </c>
      <c r="AJ30" s="21">
        <f t="shared" si="31"/>
        <v>164050.80683083695</v>
      </c>
      <c r="AL30" s="86">
        <f t="shared" si="32"/>
        <v>19</v>
      </c>
      <c r="AM30" s="21">
        <f t="shared" si="33"/>
        <v>553.13345387591653</v>
      </c>
      <c r="AN30" s="21">
        <f t="shared" si="34"/>
        <v>433.86244288599102</v>
      </c>
      <c r="AO30" s="21">
        <f t="shared" si="35"/>
        <v>130592.5953086833</v>
      </c>
    </row>
    <row r="31" spans="1:41" ht="11" customHeight="1">
      <c r="A31" s="67" t="s">
        <v>28</v>
      </c>
      <c r="B31" s="125">
        <f>B28*B30</f>
        <v>29122.025738641518</v>
      </c>
      <c r="D31" s="40">
        <v>19</v>
      </c>
      <c r="E31" s="41">
        <f t="shared" si="9"/>
        <v>69</v>
      </c>
      <c r="F31" s="42">
        <f t="shared" si="11"/>
        <v>14.876717680571433</v>
      </c>
      <c r="G31" s="112">
        <f t="shared" si="10"/>
        <v>4546.8920218520016</v>
      </c>
      <c r="H31" s="19"/>
      <c r="I31" s="52">
        <f t="shared" si="12"/>
        <v>20</v>
      </c>
      <c r="J31" s="53">
        <f t="shared" si="13"/>
        <v>99.18301333558027</v>
      </c>
      <c r="K31" s="54">
        <f t="shared" si="14"/>
        <v>29854.087014009659</v>
      </c>
      <c r="M31" s="85">
        <v>20</v>
      </c>
      <c r="N31" s="33">
        <f t="shared" si="8"/>
        <v>92</v>
      </c>
      <c r="O31" s="33">
        <f t="shared" si="15"/>
        <v>137.17572311008595</v>
      </c>
      <c r="P31" s="30">
        <f t="shared" si="16"/>
        <v>41381.892656135868</v>
      </c>
      <c r="R31" s="86">
        <f t="shared" si="17"/>
        <v>20</v>
      </c>
      <c r="S31" s="21">
        <f t="shared" si="18"/>
        <v>1378.1167398434316</v>
      </c>
      <c r="T31" s="21">
        <f t="shared" si="19"/>
        <v>835.84152629986181</v>
      </c>
      <c r="U31" s="21">
        <f t="shared" si="20"/>
        <v>251588.29941625841</v>
      </c>
      <c r="W31" s="86">
        <f t="shared" si="21"/>
        <v>20</v>
      </c>
      <c r="X31" s="21">
        <f t="shared" si="22"/>
        <v>1132.0522777899071</v>
      </c>
      <c r="Y31" s="21">
        <f t="shared" si="36"/>
        <v>737.74069579795616</v>
      </c>
      <c r="Z31" s="21">
        <f t="shared" si="23"/>
        <v>222059.9494351848</v>
      </c>
      <c r="AB31" s="86">
        <f t="shared" si="24"/>
        <v>20</v>
      </c>
      <c r="AC31" s="21">
        <f t="shared" si="25"/>
        <v>999.06197645638304</v>
      </c>
      <c r="AD31" s="21">
        <f t="shared" si="26"/>
        <v>677.51261456195311</v>
      </c>
      <c r="AE31" s="21">
        <f t="shared" si="27"/>
        <v>203931.29698314788</v>
      </c>
      <c r="AG31" s="86">
        <f t="shared" si="28"/>
        <v>20</v>
      </c>
      <c r="AH31" s="21">
        <f t="shared" si="29"/>
        <v>739.00802180949472</v>
      </c>
      <c r="AI31" s="21">
        <f t="shared" si="30"/>
        <v>544.37266269675831</v>
      </c>
      <c r="AJ31" s="21">
        <f t="shared" si="31"/>
        <v>163856.17147172423</v>
      </c>
      <c r="AL31" s="86">
        <f t="shared" si="32"/>
        <v>20</v>
      </c>
      <c r="AM31" s="21">
        <f t="shared" si="33"/>
        <v>553.13345387591653</v>
      </c>
      <c r="AN31" s="21">
        <f t="shared" si="34"/>
        <v>433.46487284935802</v>
      </c>
      <c r="AO31" s="21">
        <f t="shared" si="35"/>
        <v>130472.92672765676</v>
      </c>
    </row>
    <row r="32" spans="1:41" ht="11" customHeight="1">
      <c r="A32" s="68" t="s">
        <v>40</v>
      </c>
      <c r="B32" s="125">
        <f>PMT(B29/12,MAX(R12:R395)+2,(-B28+B31))</f>
        <v>1378.1167398434316</v>
      </c>
      <c r="D32" s="40">
        <v>20</v>
      </c>
      <c r="E32" s="41">
        <f t="shared" si="9"/>
        <v>69</v>
      </c>
      <c r="F32" s="42">
        <f t="shared" si="11"/>
        <v>15.156306739506674</v>
      </c>
      <c r="G32" s="112">
        <f t="shared" si="10"/>
        <v>4631.0483285915079</v>
      </c>
      <c r="H32" s="19"/>
      <c r="I32" s="52">
        <f t="shared" si="12"/>
        <v>21</v>
      </c>
      <c r="J32" s="53">
        <f t="shared" si="13"/>
        <v>99.5136233800322</v>
      </c>
      <c r="K32" s="54">
        <f t="shared" si="14"/>
        <v>29953.600637389693</v>
      </c>
      <c r="M32" s="85">
        <v>21</v>
      </c>
      <c r="N32" s="33">
        <f t="shared" si="8"/>
        <v>92</v>
      </c>
      <c r="O32" s="33">
        <f t="shared" si="15"/>
        <v>137.93964218711957</v>
      </c>
      <c r="P32" s="30">
        <f t="shared" si="16"/>
        <v>41611.832298322988</v>
      </c>
      <c r="R32" s="86">
        <f t="shared" si="17"/>
        <v>21</v>
      </c>
      <c r="S32" s="21">
        <f t="shared" si="18"/>
        <v>1378.1167398434316</v>
      </c>
      <c r="T32" s="21">
        <f t="shared" si="19"/>
        <v>834.03394225471664</v>
      </c>
      <c r="U32" s="21">
        <f t="shared" si="20"/>
        <v>251044.21661866971</v>
      </c>
      <c r="W32" s="86">
        <f t="shared" si="21"/>
        <v>21</v>
      </c>
      <c r="X32" s="21">
        <f t="shared" si="22"/>
        <v>1132.0522777899071</v>
      </c>
      <c r="Y32" s="21">
        <f t="shared" si="36"/>
        <v>736.42632385798288</v>
      </c>
      <c r="Z32" s="21">
        <f t="shared" si="23"/>
        <v>221664.32348125285</v>
      </c>
      <c r="AB32" s="86">
        <f t="shared" si="24"/>
        <v>21</v>
      </c>
      <c r="AC32" s="21">
        <f t="shared" si="25"/>
        <v>999.06197645638304</v>
      </c>
      <c r="AD32" s="21">
        <f t="shared" si="26"/>
        <v>676.44078335563836</v>
      </c>
      <c r="AE32" s="21">
        <f t="shared" si="27"/>
        <v>203608.67579004716</v>
      </c>
      <c r="AG32" s="86">
        <f t="shared" si="28"/>
        <v>21</v>
      </c>
      <c r="AH32" s="21">
        <f t="shared" si="29"/>
        <v>739.00802180949472</v>
      </c>
      <c r="AI32" s="21">
        <f t="shared" si="30"/>
        <v>543.72387816638252</v>
      </c>
      <c r="AJ32" s="21">
        <f t="shared" si="31"/>
        <v>163660.88732808112</v>
      </c>
      <c r="AL32" s="86">
        <f t="shared" si="32"/>
        <v>21</v>
      </c>
      <c r="AM32" s="21">
        <f t="shared" si="33"/>
        <v>553.13345387591653</v>
      </c>
      <c r="AN32" s="21">
        <f t="shared" si="34"/>
        <v>433.06597757926949</v>
      </c>
      <c r="AO32" s="21">
        <f t="shared" si="35"/>
        <v>130352.85925136012</v>
      </c>
    </row>
    <row r="33" spans="1:41" ht="11" customHeight="1">
      <c r="A33" s="64" t="s">
        <v>12</v>
      </c>
      <c r="B33" s="65">
        <f>U8</f>
        <v>380.74485542532028</v>
      </c>
      <c r="D33" s="40">
        <v>21</v>
      </c>
      <c r="E33" s="41">
        <f t="shared" si="9"/>
        <v>69</v>
      </c>
      <c r="F33" s="42">
        <f t="shared" si="11"/>
        <v>15.436827761971694</v>
      </c>
      <c r="G33" s="112">
        <f t="shared" si="10"/>
        <v>4715.4851563534794</v>
      </c>
      <c r="H33" s="19"/>
      <c r="I33" s="52">
        <f t="shared" si="12"/>
        <v>22</v>
      </c>
      <c r="J33" s="53">
        <f t="shared" si="13"/>
        <v>99.845335457965646</v>
      </c>
      <c r="K33" s="54">
        <f t="shared" si="14"/>
        <v>30053.445972847658</v>
      </c>
      <c r="M33" s="85">
        <v>22</v>
      </c>
      <c r="N33" s="33">
        <f t="shared" si="8"/>
        <v>92</v>
      </c>
      <c r="O33" s="33">
        <f t="shared" si="15"/>
        <v>138.70610766107663</v>
      </c>
      <c r="P33" s="30">
        <f t="shared" si="16"/>
        <v>41842.538405984065</v>
      </c>
      <c r="R33" s="86">
        <f t="shared" si="17"/>
        <v>22</v>
      </c>
      <c r="S33" s="21">
        <f t="shared" si="18"/>
        <v>1378.1167398434316</v>
      </c>
      <c r="T33" s="21">
        <f t="shared" si="19"/>
        <v>832.22033292942103</v>
      </c>
      <c r="U33" s="21">
        <f t="shared" si="20"/>
        <v>250498.32021175572</v>
      </c>
      <c r="W33" s="86">
        <f t="shared" si="21"/>
        <v>22</v>
      </c>
      <c r="X33" s="21">
        <f t="shared" si="22"/>
        <v>1132.0522777899071</v>
      </c>
      <c r="Y33" s="21">
        <f t="shared" si="36"/>
        <v>735.10757067820987</v>
      </c>
      <c r="Z33" s="21">
        <f t="shared" si="23"/>
        <v>221267.37877414114</v>
      </c>
      <c r="AB33" s="86">
        <f t="shared" si="24"/>
        <v>22</v>
      </c>
      <c r="AC33" s="21">
        <f t="shared" si="25"/>
        <v>999.06197645638304</v>
      </c>
      <c r="AD33" s="21">
        <f t="shared" si="26"/>
        <v>675.36537937863602</v>
      </c>
      <c r="AE33" s="21">
        <f t="shared" si="27"/>
        <v>203284.97919296942</v>
      </c>
      <c r="AG33" s="86">
        <f t="shared" si="28"/>
        <v>22</v>
      </c>
      <c r="AH33" s="21">
        <f t="shared" si="29"/>
        <v>739.00802180949472</v>
      </c>
      <c r="AI33" s="21">
        <f t="shared" si="30"/>
        <v>543.07293102090546</v>
      </c>
      <c r="AJ33" s="21">
        <f t="shared" si="31"/>
        <v>163464.95223729254</v>
      </c>
      <c r="AL33" s="86">
        <f t="shared" si="32"/>
        <v>22</v>
      </c>
      <c r="AM33" s="21">
        <f t="shared" si="33"/>
        <v>553.13345387591653</v>
      </c>
      <c r="AN33" s="21">
        <f t="shared" si="34"/>
        <v>432.66575265828072</v>
      </c>
      <c r="AO33" s="21">
        <f t="shared" si="35"/>
        <v>130232.39155014249</v>
      </c>
    </row>
    <row r="34" spans="1:41" ht="11" customHeight="1">
      <c r="D34" s="40">
        <v>22</v>
      </c>
      <c r="E34" s="41">
        <f t="shared" si="9"/>
        <v>69</v>
      </c>
      <c r="F34" s="42">
        <f t="shared" si="11"/>
        <v>15.718283854511599</v>
      </c>
      <c r="G34" s="112">
        <f t="shared" si="10"/>
        <v>4800.2034402079908</v>
      </c>
      <c r="H34" s="19"/>
      <c r="I34" s="52">
        <f t="shared" si="12"/>
        <v>23</v>
      </c>
      <c r="J34" s="53">
        <f t="shared" si="13"/>
        <v>100.17815324282553</v>
      </c>
      <c r="K34" s="54">
        <f t="shared" si="14"/>
        <v>30153.624126090483</v>
      </c>
      <c r="M34" s="85">
        <v>23</v>
      </c>
      <c r="N34" s="33">
        <f t="shared" si="8"/>
        <v>92</v>
      </c>
      <c r="O34" s="33">
        <f t="shared" si="15"/>
        <v>139.47512801994688</v>
      </c>
      <c r="P34" s="30">
        <f t="shared" si="16"/>
        <v>42074.013534004014</v>
      </c>
      <c r="R34" s="86">
        <f t="shared" si="17"/>
        <v>23</v>
      </c>
      <c r="S34" s="21">
        <f t="shared" si="18"/>
        <v>1378.1167398434316</v>
      </c>
      <c r="T34" s="21">
        <f t="shared" si="19"/>
        <v>830.40067823970776</v>
      </c>
      <c r="U34" s="21">
        <f t="shared" si="20"/>
        <v>249950.60415015201</v>
      </c>
      <c r="W34" s="86">
        <f t="shared" si="21"/>
        <v>23</v>
      </c>
      <c r="X34" s="21">
        <f t="shared" si="22"/>
        <v>1132.0522777899071</v>
      </c>
      <c r="Y34" s="21">
        <f t="shared" si="36"/>
        <v>733.78442165450406</v>
      </c>
      <c r="Z34" s="21">
        <f t="shared" si="23"/>
        <v>220869.11091800572</v>
      </c>
      <c r="AB34" s="86">
        <f t="shared" si="24"/>
        <v>23</v>
      </c>
      <c r="AC34" s="21">
        <f t="shared" si="25"/>
        <v>999.06197645638304</v>
      </c>
      <c r="AD34" s="21">
        <f t="shared" si="26"/>
        <v>674.28639072171018</v>
      </c>
      <c r="AE34" s="21">
        <f t="shared" si="27"/>
        <v>202960.20360723475</v>
      </c>
      <c r="AG34" s="86">
        <f t="shared" si="28"/>
        <v>23</v>
      </c>
      <c r="AH34" s="21">
        <f t="shared" si="29"/>
        <v>739.00802180949472</v>
      </c>
      <c r="AI34" s="21">
        <f t="shared" si="30"/>
        <v>542.41981405161016</v>
      </c>
      <c r="AJ34" s="21">
        <f t="shared" si="31"/>
        <v>163268.36402953468</v>
      </c>
      <c r="AL34" s="86">
        <f t="shared" si="32"/>
        <v>23</v>
      </c>
      <c r="AM34" s="21">
        <f t="shared" si="33"/>
        <v>553.13345387591653</v>
      </c>
      <c r="AN34" s="21">
        <f t="shared" si="34"/>
        <v>432.26419365422197</v>
      </c>
      <c r="AO34" s="21">
        <f t="shared" si="35"/>
        <v>130111.5222899208</v>
      </c>
    </row>
    <row r="35" spans="1:41" ht="11" customHeight="1">
      <c r="A35" s="134" t="s">
        <v>29</v>
      </c>
      <c r="B35" s="134"/>
      <c r="D35" s="40">
        <v>23</v>
      </c>
      <c r="E35" s="41">
        <f t="shared" si="9"/>
        <v>69</v>
      </c>
      <c r="F35" s="42">
        <f t="shared" si="11"/>
        <v>16.000678134026636</v>
      </c>
      <c r="G35" s="112">
        <f t="shared" si="10"/>
        <v>4885.204118342017</v>
      </c>
      <c r="H35" s="19"/>
      <c r="I35" s="52">
        <f t="shared" si="12"/>
        <v>24</v>
      </c>
      <c r="J35" s="53">
        <f t="shared" si="13"/>
        <v>100.51208042030161</v>
      </c>
      <c r="K35" s="54">
        <f t="shared" si="14"/>
        <v>30254.136206510786</v>
      </c>
      <c r="M35" s="85">
        <v>24</v>
      </c>
      <c r="N35" s="33">
        <f t="shared" si="8"/>
        <v>92</v>
      </c>
      <c r="O35" s="33">
        <f t="shared" si="15"/>
        <v>140.24671178001338</v>
      </c>
      <c r="P35" s="30">
        <f t="shared" si="16"/>
        <v>42306.260245784026</v>
      </c>
      <c r="R35" s="86">
        <f t="shared" si="17"/>
        <v>24</v>
      </c>
      <c r="S35" s="21">
        <f t="shared" si="18"/>
        <v>1378.1167398434316</v>
      </c>
      <c r="T35" s="21">
        <f t="shared" si="19"/>
        <v>828.57495803436188</v>
      </c>
      <c r="U35" s="21">
        <f t="shared" si="20"/>
        <v>249401.06236834294</v>
      </c>
      <c r="W35" s="86">
        <f t="shared" si="21"/>
        <v>24</v>
      </c>
      <c r="X35" s="21">
        <f t="shared" si="22"/>
        <v>1132.0522777899071</v>
      </c>
      <c r="Y35" s="21">
        <f t="shared" si="36"/>
        <v>732.4568621340527</v>
      </c>
      <c r="Z35" s="21">
        <f t="shared" si="23"/>
        <v>220469.51550234985</v>
      </c>
      <c r="AB35" s="86">
        <f t="shared" si="24"/>
        <v>24</v>
      </c>
      <c r="AC35" s="21">
        <f t="shared" si="25"/>
        <v>999.06197645638304</v>
      </c>
      <c r="AD35" s="21">
        <f t="shared" si="26"/>
        <v>673.20380543592796</v>
      </c>
      <c r="AE35" s="21">
        <f t="shared" si="27"/>
        <v>202634.34543621429</v>
      </c>
      <c r="AG35" s="86">
        <f t="shared" si="28"/>
        <v>24</v>
      </c>
      <c r="AH35" s="21">
        <f t="shared" si="29"/>
        <v>739.00802180949472</v>
      </c>
      <c r="AI35" s="21">
        <f t="shared" si="30"/>
        <v>541.7645200257507</v>
      </c>
      <c r="AJ35" s="21">
        <f t="shared" si="31"/>
        <v>163071.12052775096</v>
      </c>
      <c r="AL35" s="86">
        <f t="shared" si="32"/>
        <v>24</v>
      </c>
      <c r="AM35" s="21">
        <f t="shared" si="33"/>
        <v>553.13345387591653</v>
      </c>
      <c r="AN35" s="21">
        <f t="shared" si="34"/>
        <v>431.86129612014969</v>
      </c>
      <c r="AO35" s="21">
        <f t="shared" si="35"/>
        <v>129990.25013216503</v>
      </c>
    </row>
    <row r="36" spans="1:41" ht="11" customHeight="1">
      <c r="A36" s="69"/>
      <c r="B36" s="70"/>
      <c r="D36" s="40">
        <v>24</v>
      </c>
      <c r="E36" s="41">
        <f t="shared" si="9"/>
        <v>69</v>
      </c>
      <c r="F36" s="42">
        <f t="shared" si="11"/>
        <v>16.284013727806723</v>
      </c>
      <c r="G36" s="112">
        <f t="shared" si="10"/>
        <v>4970.4881320698241</v>
      </c>
      <c r="H36" s="19"/>
      <c r="I36" s="52">
        <f t="shared" si="12"/>
        <v>25</v>
      </c>
      <c r="J36" s="53">
        <f t="shared" si="13"/>
        <v>100.84712068836929</v>
      </c>
      <c r="K36" s="54">
        <f t="shared" si="14"/>
        <v>30354.983327199156</v>
      </c>
      <c r="M36" s="85">
        <v>25</v>
      </c>
      <c r="N36" s="33">
        <f t="shared" si="8"/>
        <v>92</v>
      </c>
      <c r="O36" s="33">
        <f t="shared" si="15"/>
        <v>141.02086748594675</v>
      </c>
      <c r="P36" s="30">
        <f t="shared" si="16"/>
        <v>42539.281113269972</v>
      </c>
      <c r="R36" s="86">
        <f t="shared" si="17"/>
        <v>25</v>
      </c>
      <c r="S36" s="21">
        <f t="shared" si="18"/>
        <v>1378.1167398434316</v>
      </c>
      <c r="T36" s="21">
        <f t="shared" si="19"/>
        <v>826.74315209499844</v>
      </c>
      <c r="U36" s="21">
        <f t="shared" si="20"/>
        <v>248849.68878059453</v>
      </c>
      <c r="W36" s="86">
        <f t="shared" si="21"/>
        <v>25</v>
      </c>
      <c r="X36" s="21">
        <f t="shared" si="22"/>
        <v>1132.0522777899071</v>
      </c>
      <c r="Y36" s="21">
        <f t="shared" si="36"/>
        <v>731.12487741519988</v>
      </c>
      <c r="Z36" s="21">
        <f t="shared" si="23"/>
        <v>220068.58810197513</v>
      </c>
      <c r="AB36" s="86">
        <f t="shared" si="24"/>
        <v>25</v>
      </c>
      <c r="AC36" s="21">
        <f t="shared" si="25"/>
        <v>999.06197645638304</v>
      </c>
      <c r="AD36" s="21">
        <f t="shared" si="26"/>
        <v>672.11761153252644</v>
      </c>
      <c r="AE36" s="21">
        <f t="shared" si="27"/>
        <v>202307.40107129046</v>
      </c>
      <c r="AG36" s="86">
        <f t="shared" si="28"/>
        <v>25</v>
      </c>
      <c r="AH36" s="21">
        <f t="shared" si="29"/>
        <v>739.00802180949472</v>
      </c>
      <c r="AI36" s="21">
        <f t="shared" si="30"/>
        <v>541.10704168647158</v>
      </c>
      <c r="AJ36" s="21">
        <f t="shared" si="31"/>
        <v>162873.21954762796</v>
      </c>
      <c r="AL36" s="86">
        <f t="shared" si="32"/>
        <v>25</v>
      </c>
      <c r="AM36" s="21">
        <f t="shared" si="33"/>
        <v>553.13345387591653</v>
      </c>
      <c r="AN36" s="21">
        <f t="shared" si="34"/>
        <v>431.45705559429712</v>
      </c>
      <c r="AO36" s="21">
        <f t="shared" si="35"/>
        <v>129868.57373388342</v>
      </c>
    </row>
    <row r="37" spans="1:41" ht="11" customHeight="1">
      <c r="A37" s="128" t="str">
        <f>"Départ à "&amp;B13+37&amp;" ans : 37 ans de vie active et "&amp;90-B13-37&amp;" ans en retraite"</f>
        <v>Départ à 62 ans : 37 ans de vie active et 28 ans en retraite</v>
      </c>
      <c r="B37" s="70"/>
      <c r="D37" s="40">
        <v>25</v>
      </c>
      <c r="E37" s="41">
        <f t="shared" si="9"/>
        <v>69</v>
      </c>
      <c r="F37" s="42">
        <f t="shared" si="11"/>
        <v>16.568293773566079</v>
      </c>
      <c r="G37" s="112">
        <f t="shared" si="10"/>
        <v>5056.0564258433906</v>
      </c>
      <c r="H37" s="19"/>
      <c r="I37" s="52">
        <f t="shared" si="12"/>
        <v>26</v>
      </c>
      <c r="J37" s="53">
        <f t="shared" si="13"/>
        <v>101.18327775733053</v>
      </c>
      <c r="K37" s="54">
        <f t="shared" si="14"/>
        <v>30456.166604956485</v>
      </c>
      <c r="M37" s="85">
        <v>26</v>
      </c>
      <c r="N37" s="33">
        <f t="shared" si="8"/>
        <v>92</v>
      </c>
      <c r="O37" s="33">
        <f t="shared" si="15"/>
        <v>141.79760371089989</v>
      </c>
      <c r="P37" s="30">
        <f t="shared" si="16"/>
        <v>42773.078716980868</v>
      </c>
      <c r="R37" s="86">
        <f t="shared" si="17"/>
        <v>26</v>
      </c>
      <c r="S37" s="21">
        <f t="shared" si="18"/>
        <v>1378.1167398434316</v>
      </c>
      <c r="T37" s="21">
        <f t="shared" si="19"/>
        <v>824.90524013583706</v>
      </c>
      <c r="U37" s="21">
        <f t="shared" si="20"/>
        <v>248296.47728088696</v>
      </c>
      <c r="W37" s="86">
        <f t="shared" si="21"/>
        <v>26</v>
      </c>
      <c r="X37" s="21">
        <f t="shared" si="22"/>
        <v>1132.0522777899071</v>
      </c>
      <c r="Y37" s="21">
        <f t="shared" si="36"/>
        <v>729.78845274728394</v>
      </c>
      <c r="Z37" s="21">
        <f t="shared" si="23"/>
        <v>219666.32427693249</v>
      </c>
      <c r="AB37" s="86">
        <f t="shared" si="24"/>
        <v>26</v>
      </c>
      <c r="AC37" s="21">
        <f t="shared" si="25"/>
        <v>999.06197645638304</v>
      </c>
      <c r="AD37" s="21">
        <f t="shared" si="26"/>
        <v>671.02779698278027</v>
      </c>
      <c r="AE37" s="21">
        <f t="shared" si="27"/>
        <v>201979.36689181687</v>
      </c>
      <c r="AG37" s="86">
        <f t="shared" si="28"/>
        <v>26</v>
      </c>
      <c r="AH37" s="21">
        <f t="shared" si="29"/>
        <v>739.00802180949472</v>
      </c>
      <c r="AI37" s="21">
        <f t="shared" si="30"/>
        <v>540.44737175272826</v>
      </c>
      <c r="AJ37" s="21">
        <f t="shared" si="31"/>
        <v>162674.65889757121</v>
      </c>
      <c r="AL37" s="86">
        <f t="shared" si="32"/>
        <v>26</v>
      </c>
      <c r="AM37" s="21">
        <f t="shared" si="33"/>
        <v>553.13345387591653</v>
      </c>
      <c r="AN37" s="21">
        <f t="shared" si="34"/>
        <v>431.05146760002503</v>
      </c>
      <c r="AO37" s="21">
        <f t="shared" si="35"/>
        <v>129746.49174760754</v>
      </c>
    </row>
    <row r="38" spans="1:41" ht="11" customHeight="1">
      <c r="A38" s="69" t="str">
        <f>A28</f>
        <v>Montant capitalisé durant la vie active</v>
      </c>
      <c r="B38" s="71">
        <f>P455</f>
        <v>255224.6358251081</v>
      </c>
      <c r="C38" s="129"/>
      <c r="D38" s="40">
        <v>26</v>
      </c>
      <c r="E38" s="41">
        <f t="shared" si="9"/>
        <v>69</v>
      </c>
      <c r="F38" s="42">
        <f t="shared" si="11"/>
        <v>16.853521419477968</v>
      </c>
      <c r="G38" s="112">
        <f t="shared" si="10"/>
        <v>5141.9099472628686</v>
      </c>
      <c r="H38" s="19"/>
      <c r="I38" s="52">
        <f t="shared" si="12"/>
        <v>27</v>
      </c>
      <c r="J38" s="53">
        <f t="shared" si="13"/>
        <v>101.52055534985494</v>
      </c>
      <c r="K38" s="54">
        <f t="shared" si="14"/>
        <v>30557.687160306341</v>
      </c>
      <c r="M38" s="85">
        <v>27</v>
      </c>
      <c r="N38" s="33">
        <f t="shared" si="8"/>
        <v>92</v>
      </c>
      <c r="O38" s="33">
        <f t="shared" si="15"/>
        <v>142.57692905660289</v>
      </c>
      <c r="P38" s="30">
        <f t="shared" si="16"/>
        <v>43007.65564603747</v>
      </c>
      <c r="R38" s="86">
        <f t="shared" si="17"/>
        <v>27</v>
      </c>
      <c r="S38" s="21">
        <f t="shared" si="18"/>
        <v>1378.1167398434316</v>
      </c>
      <c r="T38" s="21">
        <f t="shared" si="19"/>
        <v>823.06120180347853</v>
      </c>
      <c r="U38" s="21">
        <f t="shared" si="20"/>
        <v>247741.42174284701</v>
      </c>
      <c r="W38" s="86">
        <f t="shared" si="21"/>
        <v>27</v>
      </c>
      <c r="X38" s="21">
        <f t="shared" si="22"/>
        <v>1132.0522777899071</v>
      </c>
      <c r="Y38" s="21">
        <f t="shared" si="36"/>
        <v>728.44757333047528</v>
      </c>
      <c r="Z38" s="21">
        <f t="shared" si="23"/>
        <v>219262.71957247306</v>
      </c>
      <c r="AB38" s="86">
        <f t="shared" si="24"/>
        <v>27</v>
      </c>
      <c r="AC38" s="21">
        <f t="shared" si="25"/>
        <v>999.06197645638304</v>
      </c>
      <c r="AD38" s="21">
        <f t="shared" si="26"/>
        <v>669.93434971786826</v>
      </c>
      <c r="AE38" s="21">
        <f t="shared" si="27"/>
        <v>201650.23926507836</v>
      </c>
      <c r="AG38" s="86">
        <f t="shared" si="28"/>
        <v>27</v>
      </c>
      <c r="AH38" s="21">
        <f t="shared" si="29"/>
        <v>739.00802180949472</v>
      </c>
      <c r="AI38" s="21">
        <f t="shared" si="30"/>
        <v>539.78550291920578</v>
      </c>
      <c r="AJ38" s="21">
        <f t="shared" si="31"/>
        <v>162475.43637868093</v>
      </c>
      <c r="AL38" s="86">
        <f t="shared" si="32"/>
        <v>27</v>
      </c>
      <c r="AM38" s="21">
        <f t="shared" si="33"/>
        <v>553.13345387591653</v>
      </c>
      <c r="AN38" s="21">
        <f t="shared" si="34"/>
        <v>430.64452764577209</v>
      </c>
      <c r="AO38" s="21">
        <f t="shared" si="35"/>
        <v>129624.00282137739</v>
      </c>
    </row>
    <row r="39" spans="1:41" ht="11" customHeight="1">
      <c r="A39" s="67" t="str">
        <f>A31</f>
        <v>Distribution de départ en retraite</v>
      </c>
      <c r="B39" s="125">
        <f>B38*B30</f>
        <v>25522.463582510813</v>
      </c>
      <c r="D39" s="40">
        <v>27</v>
      </c>
      <c r="E39" s="41">
        <f t="shared" si="9"/>
        <v>69</v>
      </c>
      <c r="F39" s="42">
        <f t="shared" si="11"/>
        <v>17.139699824209561</v>
      </c>
      <c r="G39" s="112">
        <f t="shared" si="10"/>
        <v>5228.0496470870785</v>
      </c>
      <c r="H39" s="19"/>
      <c r="I39" s="52">
        <f t="shared" si="12"/>
        <v>28</v>
      </c>
      <c r="J39" s="53">
        <f t="shared" si="13"/>
        <v>101.85895720102114</v>
      </c>
      <c r="K39" s="54">
        <f t="shared" si="14"/>
        <v>30659.546117507361</v>
      </c>
      <c r="M39" s="85">
        <v>28</v>
      </c>
      <c r="N39" s="33">
        <f t="shared" si="8"/>
        <v>92</v>
      </c>
      <c r="O39" s="33">
        <f t="shared" si="15"/>
        <v>143.35885215345823</v>
      </c>
      <c r="P39" s="30">
        <f t="shared" si="16"/>
        <v>43243.014498190925</v>
      </c>
      <c r="R39" s="86">
        <f t="shared" si="17"/>
        <v>28</v>
      </c>
      <c r="S39" s="21">
        <f t="shared" si="18"/>
        <v>1378.1167398434316</v>
      </c>
      <c r="T39" s="21">
        <f t="shared" si="19"/>
        <v>821.2110166766787</v>
      </c>
      <c r="U39" s="21">
        <f t="shared" si="20"/>
        <v>247184.51601968028</v>
      </c>
      <c r="W39" s="86">
        <f t="shared" si="21"/>
        <v>28</v>
      </c>
      <c r="X39" s="21">
        <f t="shared" si="22"/>
        <v>1132.0522777899071</v>
      </c>
      <c r="Y39" s="21">
        <f t="shared" si="36"/>
        <v>727.10222431561044</v>
      </c>
      <c r="Z39" s="21">
        <f t="shared" si="23"/>
        <v>218857.76951899874</v>
      </c>
      <c r="AB39" s="86">
        <f t="shared" si="24"/>
        <v>28</v>
      </c>
      <c r="AC39" s="21">
        <f t="shared" si="25"/>
        <v>999.06197645638304</v>
      </c>
      <c r="AD39" s="21">
        <f t="shared" si="26"/>
        <v>668.83725762873996</v>
      </c>
      <c r="AE39" s="21">
        <f t="shared" si="27"/>
        <v>201320.01454625072</v>
      </c>
      <c r="AG39" s="86">
        <f t="shared" si="28"/>
        <v>28</v>
      </c>
      <c r="AH39" s="21">
        <f t="shared" si="29"/>
        <v>739.00802180949472</v>
      </c>
      <c r="AI39" s="21">
        <f t="shared" si="30"/>
        <v>539.12142785623814</v>
      </c>
      <c r="AJ39" s="21">
        <f t="shared" si="31"/>
        <v>162275.54978472769</v>
      </c>
      <c r="AL39" s="86">
        <f t="shared" si="32"/>
        <v>28</v>
      </c>
      <c r="AM39" s="21">
        <f t="shared" si="33"/>
        <v>553.13345387591653</v>
      </c>
      <c r="AN39" s="21">
        <f t="shared" si="34"/>
        <v>430.23623122500493</v>
      </c>
      <c r="AO39" s="21">
        <f t="shared" si="35"/>
        <v>129501.10559872648</v>
      </c>
    </row>
    <row r="40" spans="1:41" ht="11" customHeight="1">
      <c r="A40" s="67" t="str">
        <f>A32</f>
        <v>Distribution retraite mensuelle</v>
      </c>
      <c r="B40" s="125">
        <f>PMT(B29/12,MAX(W12:W431)+3,(-B38+B39))</f>
        <v>1132.0522777899071</v>
      </c>
      <c r="C40" s="130"/>
      <c r="D40" s="40">
        <v>28</v>
      </c>
      <c r="E40" s="41">
        <f t="shared" si="9"/>
        <v>69</v>
      </c>
      <c r="F40" s="42">
        <f t="shared" si="11"/>
        <v>17.42683215695693</v>
      </c>
      <c r="G40" s="112">
        <f t="shared" si="10"/>
        <v>5314.4764792440355</v>
      </c>
      <c r="H40" s="19"/>
      <c r="I40" s="52">
        <f t="shared" si="12"/>
        <v>29</v>
      </c>
      <c r="J40" s="53">
        <f t="shared" si="13"/>
        <v>102.19848705835788</v>
      </c>
      <c r="K40" s="54">
        <f t="shared" si="14"/>
        <v>30761.74460456572</v>
      </c>
      <c r="M40" s="85">
        <v>29</v>
      </c>
      <c r="N40" s="33">
        <f t="shared" si="8"/>
        <v>92</v>
      </c>
      <c r="O40" s="33">
        <f t="shared" si="15"/>
        <v>144.14338166063644</v>
      </c>
      <c r="P40" s="30">
        <f t="shared" si="16"/>
        <v>43479.157879851562</v>
      </c>
      <c r="R40" s="86">
        <f t="shared" si="17"/>
        <v>29</v>
      </c>
      <c r="S40" s="21">
        <f t="shared" si="18"/>
        <v>1378.1167398434316</v>
      </c>
      <c r="T40" s="21">
        <f t="shared" si="19"/>
        <v>819.35466426612277</v>
      </c>
      <c r="U40" s="21">
        <f t="shared" si="20"/>
        <v>246625.75394410297</v>
      </c>
      <c r="W40" s="86">
        <f t="shared" si="21"/>
        <v>29</v>
      </c>
      <c r="X40" s="21">
        <f t="shared" si="22"/>
        <v>1132.0522777899071</v>
      </c>
      <c r="Y40" s="21">
        <f t="shared" si="36"/>
        <v>725.75239080402946</v>
      </c>
      <c r="Z40" s="21">
        <f t="shared" si="23"/>
        <v>218451.46963201286</v>
      </c>
      <c r="AB40" s="86">
        <f t="shared" si="24"/>
        <v>29</v>
      </c>
      <c r="AC40" s="21">
        <f t="shared" si="25"/>
        <v>999.06197645638304</v>
      </c>
      <c r="AD40" s="21">
        <f t="shared" si="26"/>
        <v>667.73650856598113</v>
      </c>
      <c r="AE40" s="21">
        <f t="shared" si="27"/>
        <v>200988.68907836033</v>
      </c>
      <c r="AG40" s="86">
        <f t="shared" si="28"/>
        <v>29</v>
      </c>
      <c r="AH40" s="21">
        <f t="shared" si="29"/>
        <v>739.00802180949472</v>
      </c>
      <c r="AI40" s="21">
        <f t="shared" si="30"/>
        <v>538.45513920972735</v>
      </c>
      <c r="AJ40" s="21">
        <f t="shared" si="31"/>
        <v>162074.99690212792</v>
      </c>
      <c r="AL40" s="86">
        <f t="shared" si="32"/>
        <v>29</v>
      </c>
      <c r="AM40" s="21">
        <f t="shared" si="33"/>
        <v>553.13345387591653</v>
      </c>
      <c r="AN40" s="21">
        <f t="shared" si="34"/>
        <v>429.8265738161686</v>
      </c>
      <c r="AO40" s="21">
        <f t="shared" si="35"/>
        <v>129377.79871866675</v>
      </c>
    </row>
    <row r="41" spans="1:41" ht="11" customHeight="1">
      <c r="A41" s="69" t="str">
        <f>A33</f>
        <v xml:space="preserve">Capital restant à la société </v>
      </c>
      <c r="B41" s="71">
        <f>Z8</f>
        <v>1042.5742109144369</v>
      </c>
      <c r="D41" s="40">
        <v>29</v>
      </c>
      <c r="E41" s="41">
        <f t="shared" si="9"/>
        <v>69</v>
      </c>
      <c r="F41" s="42">
        <f t="shared" si="11"/>
        <v>17.714921597480117</v>
      </c>
      <c r="G41" s="112">
        <f t="shared" si="10"/>
        <v>5401.191400841516</v>
      </c>
      <c r="H41" s="19"/>
      <c r="I41" s="52">
        <f t="shared" si="12"/>
        <v>30</v>
      </c>
      <c r="J41" s="53">
        <f t="shared" si="13"/>
        <v>102.53914868188575</v>
      </c>
      <c r="K41" s="54">
        <f t="shared" si="14"/>
        <v>30864.283753247604</v>
      </c>
      <c r="M41" s="85">
        <v>30</v>
      </c>
      <c r="N41" s="33">
        <f t="shared" si="8"/>
        <v>92</v>
      </c>
      <c r="O41" s="33">
        <f t="shared" si="15"/>
        <v>144.93052626617188</v>
      </c>
      <c r="P41" s="30">
        <f t="shared" si="16"/>
        <v>43716.088406117735</v>
      </c>
      <c r="R41" s="86">
        <f t="shared" si="17"/>
        <v>30</v>
      </c>
      <c r="S41" s="21">
        <f t="shared" si="18"/>
        <v>1378.1167398434316</v>
      </c>
      <c r="T41" s="21">
        <f t="shared" si="19"/>
        <v>817.49212401419845</v>
      </c>
      <c r="U41" s="21">
        <f t="shared" si="20"/>
        <v>246065.12932827373</v>
      </c>
      <c r="W41" s="86">
        <f t="shared" si="21"/>
        <v>30</v>
      </c>
      <c r="X41" s="21">
        <f t="shared" si="22"/>
        <v>1132.0522777899071</v>
      </c>
      <c r="Y41" s="21">
        <f t="shared" si="36"/>
        <v>724.39805784740975</v>
      </c>
      <c r="Z41" s="21">
        <f t="shared" si="23"/>
        <v>218043.81541207034</v>
      </c>
      <c r="AB41" s="86">
        <f t="shared" si="24"/>
        <v>30</v>
      </c>
      <c r="AC41" s="21">
        <f t="shared" si="25"/>
        <v>999.06197645638304</v>
      </c>
      <c r="AD41" s="21">
        <f t="shared" si="26"/>
        <v>666.63209033967985</v>
      </c>
      <c r="AE41" s="21">
        <f t="shared" si="27"/>
        <v>200656.25919224363</v>
      </c>
      <c r="AG41" s="86">
        <f t="shared" si="28"/>
        <v>30</v>
      </c>
      <c r="AH41" s="21">
        <f t="shared" si="29"/>
        <v>739.00802180949472</v>
      </c>
      <c r="AI41" s="21">
        <f t="shared" si="30"/>
        <v>537.78662960106146</v>
      </c>
      <c r="AJ41" s="21">
        <f t="shared" si="31"/>
        <v>161873.77550991951</v>
      </c>
      <c r="AL41" s="86">
        <f t="shared" si="32"/>
        <v>30</v>
      </c>
      <c r="AM41" s="21">
        <f t="shared" si="33"/>
        <v>553.13345387591653</v>
      </c>
      <c r="AN41" s="21">
        <f t="shared" si="34"/>
        <v>429.41555088263613</v>
      </c>
      <c r="AO41" s="21">
        <f t="shared" si="35"/>
        <v>129254.08081567347</v>
      </c>
    </row>
    <row r="42" spans="1:41" ht="11" customHeight="1">
      <c r="A42" s="69"/>
      <c r="B42" s="69"/>
      <c r="D42" s="40">
        <v>30</v>
      </c>
      <c r="E42" s="41">
        <f t="shared" si="9"/>
        <v>69</v>
      </c>
      <c r="F42" s="42">
        <f t="shared" si="11"/>
        <v>18.003971336138388</v>
      </c>
      <c r="G42" s="112">
        <f t="shared" si="10"/>
        <v>5488.1953721776545</v>
      </c>
      <c r="H42" s="19"/>
      <c r="I42" s="52">
        <f t="shared" si="12"/>
        <v>31</v>
      </c>
      <c r="J42" s="53">
        <f t="shared" si="13"/>
        <v>102.88094584415869</v>
      </c>
      <c r="K42" s="54">
        <f t="shared" si="14"/>
        <v>30967.164699091762</v>
      </c>
      <c r="M42" s="85">
        <v>31</v>
      </c>
      <c r="N42" s="33">
        <f t="shared" si="8"/>
        <v>92</v>
      </c>
      <c r="O42" s="33">
        <f t="shared" si="15"/>
        <v>145.72029468705912</v>
      </c>
      <c r="P42" s="30">
        <f t="shared" si="16"/>
        <v>43953.808700804795</v>
      </c>
      <c r="R42" s="86">
        <f t="shared" si="17"/>
        <v>31</v>
      </c>
      <c r="S42" s="21">
        <f t="shared" si="18"/>
        <v>1378.1167398434316</v>
      </c>
      <c r="T42" s="21">
        <f t="shared" si="19"/>
        <v>815.6233752947677</v>
      </c>
      <c r="U42" s="21">
        <f t="shared" si="20"/>
        <v>245502.63596372507</v>
      </c>
      <c r="W42" s="86">
        <f t="shared" si="21"/>
        <v>31</v>
      </c>
      <c r="X42" s="21">
        <f t="shared" si="22"/>
        <v>1132.0522777899071</v>
      </c>
      <c r="Y42" s="21">
        <f t="shared" si="36"/>
        <v>723.03921044760136</v>
      </c>
      <c r="Z42" s="21">
        <f t="shared" si="23"/>
        <v>217634.80234472803</v>
      </c>
      <c r="AB42" s="86">
        <f t="shared" si="24"/>
        <v>31</v>
      </c>
      <c r="AC42" s="21">
        <f t="shared" si="25"/>
        <v>999.06197645638304</v>
      </c>
      <c r="AD42" s="21">
        <f t="shared" si="26"/>
        <v>665.52399071929085</v>
      </c>
      <c r="AE42" s="21">
        <f t="shared" si="27"/>
        <v>200322.72120650654</v>
      </c>
      <c r="AG42" s="86">
        <f t="shared" si="28"/>
        <v>31</v>
      </c>
      <c r="AH42" s="21">
        <f t="shared" si="29"/>
        <v>739.00802180949472</v>
      </c>
      <c r="AI42" s="21">
        <f t="shared" si="30"/>
        <v>537.11589162703342</v>
      </c>
      <c r="AJ42" s="21">
        <f t="shared" si="31"/>
        <v>161671.88337973706</v>
      </c>
      <c r="AL42" s="86">
        <f t="shared" si="32"/>
        <v>31</v>
      </c>
      <c r="AM42" s="21">
        <f t="shared" si="33"/>
        <v>553.13345387591653</v>
      </c>
      <c r="AN42" s="21">
        <f t="shared" si="34"/>
        <v>429.00315787265851</v>
      </c>
      <c r="AO42" s="21">
        <f t="shared" si="35"/>
        <v>129129.95051967022</v>
      </c>
    </row>
    <row r="43" spans="1:41" ht="11" customHeight="1">
      <c r="A43" s="128" t="str">
        <f>"Départ à "&amp;B13+35&amp;" ans : 35 ans de vie active et "&amp;90-B13-35&amp;" ans en retraite"</f>
        <v>Départ à 60 ans : 35 ans de vie active et 30 ans en retraite</v>
      </c>
      <c r="B43" s="71"/>
      <c r="C43" s="129"/>
      <c r="D43" s="40">
        <v>31</v>
      </c>
      <c r="E43" s="41">
        <f t="shared" si="9"/>
        <v>69</v>
      </c>
      <c r="F43" s="42">
        <f t="shared" si="11"/>
        <v>18.293984573925517</v>
      </c>
      <c r="G43" s="112">
        <f t="shared" si="10"/>
        <v>5575.4893567515801</v>
      </c>
      <c r="H43" s="19"/>
      <c r="I43" s="52">
        <f t="shared" si="12"/>
        <v>32</v>
      </c>
      <c r="J43" s="53">
        <f t="shared" si="13"/>
        <v>103.22388233030587</v>
      </c>
      <c r="K43" s="54">
        <f t="shared" si="14"/>
        <v>31070.388581422067</v>
      </c>
      <c r="M43" s="85">
        <v>32</v>
      </c>
      <c r="N43" s="33">
        <f t="shared" si="8"/>
        <v>92</v>
      </c>
      <c r="O43" s="33">
        <f t="shared" si="15"/>
        <v>146.51269566934931</v>
      </c>
      <c r="P43" s="30">
        <f t="shared" si="16"/>
        <v>44192.321396474144</v>
      </c>
      <c r="R43" s="86">
        <f t="shared" si="17"/>
        <v>32</v>
      </c>
      <c r="S43" s="21">
        <f t="shared" si="18"/>
        <v>1378.1167398434316</v>
      </c>
      <c r="T43" s="21">
        <f t="shared" si="19"/>
        <v>813.74839741293897</v>
      </c>
      <c r="U43" s="21">
        <f t="shared" si="20"/>
        <v>244938.2676212946</v>
      </c>
      <c r="W43" s="86">
        <f t="shared" si="21"/>
        <v>32</v>
      </c>
      <c r="X43" s="21">
        <f t="shared" si="22"/>
        <v>1132.0522777899071</v>
      </c>
      <c r="Y43" s="21">
        <f t="shared" si="36"/>
        <v>721.67583355646036</v>
      </c>
      <c r="Z43" s="21">
        <f t="shared" si="23"/>
        <v>217224.42590049456</v>
      </c>
      <c r="AB43" s="86">
        <f t="shared" si="24"/>
        <v>32</v>
      </c>
      <c r="AC43" s="21">
        <f t="shared" si="25"/>
        <v>999.06197645638304</v>
      </c>
      <c r="AD43" s="21">
        <f t="shared" si="26"/>
        <v>664.41219743350064</v>
      </c>
      <c r="AE43" s="21">
        <f t="shared" si="27"/>
        <v>199988.07142748366</v>
      </c>
      <c r="AG43" s="86">
        <f t="shared" si="28"/>
        <v>32</v>
      </c>
      <c r="AH43" s="21">
        <f t="shared" si="29"/>
        <v>739.00802180949472</v>
      </c>
      <c r="AI43" s="21">
        <f t="shared" si="30"/>
        <v>536.44291785975861</v>
      </c>
      <c r="AJ43" s="21">
        <f t="shared" si="31"/>
        <v>161469.31827578734</v>
      </c>
      <c r="AL43" s="86">
        <f t="shared" si="32"/>
        <v>32</v>
      </c>
      <c r="AM43" s="21">
        <f t="shared" si="33"/>
        <v>553.13345387591653</v>
      </c>
      <c r="AN43" s="21">
        <f t="shared" si="34"/>
        <v>428.58939021931434</v>
      </c>
      <c r="AO43" s="21">
        <f t="shared" si="35"/>
        <v>129005.40645601363</v>
      </c>
    </row>
    <row r="44" spans="1:41" ht="11" customHeight="1">
      <c r="A44" s="69" t="str">
        <f>A38</f>
        <v>Montant capitalisé durant la vie active</v>
      </c>
      <c r="B44" s="71">
        <f>P431</f>
        <v>233514.7803099684</v>
      </c>
      <c r="D44" s="40">
        <v>32</v>
      </c>
      <c r="E44" s="41">
        <f t="shared" si="9"/>
        <v>69</v>
      </c>
      <c r="F44" s="42">
        <f t="shared" si="11"/>
        <v>18.584964522505267</v>
      </c>
      <c r="G44" s="112">
        <f t="shared" si="10"/>
        <v>5663.0743212740854</v>
      </c>
      <c r="H44" s="19"/>
      <c r="I44" s="52">
        <f t="shared" si="12"/>
        <v>33</v>
      </c>
      <c r="J44" s="53">
        <f t="shared" si="13"/>
        <v>103.56796193807355</v>
      </c>
      <c r="K44" s="54">
        <f t="shared" si="14"/>
        <v>31173.956543360142</v>
      </c>
      <c r="M44" s="85">
        <v>33</v>
      </c>
      <c r="N44" s="33">
        <f t="shared" si="8"/>
        <v>92</v>
      </c>
      <c r="O44" s="33">
        <f t="shared" si="15"/>
        <v>147.30773798824717</v>
      </c>
      <c r="P44" s="30">
        <f t="shared" si="16"/>
        <v>44431.62913446239</v>
      </c>
      <c r="R44" s="86">
        <f t="shared" si="17"/>
        <v>33</v>
      </c>
      <c r="S44" s="21">
        <f t="shared" si="18"/>
        <v>1378.1167398434316</v>
      </c>
      <c r="T44" s="21">
        <f t="shared" si="19"/>
        <v>811.86716960483727</v>
      </c>
      <c r="U44" s="21">
        <f t="shared" si="20"/>
        <v>244372.01805105602</v>
      </c>
      <c r="W44" s="86">
        <f t="shared" si="21"/>
        <v>33</v>
      </c>
      <c r="X44" s="21">
        <f t="shared" si="22"/>
        <v>1132.0522777899071</v>
      </c>
      <c r="Y44" s="21">
        <f t="shared" si="36"/>
        <v>720.30791207568211</v>
      </c>
      <c r="Z44" s="21">
        <f t="shared" si="23"/>
        <v>216812.68153478033</v>
      </c>
      <c r="AB44" s="86">
        <f t="shared" si="24"/>
        <v>33</v>
      </c>
      <c r="AC44" s="21">
        <f t="shared" si="25"/>
        <v>999.06197645638304</v>
      </c>
      <c r="AD44" s="21">
        <f t="shared" si="26"/>
        <v>663.29669817009096</v>
      </c>
      <c r="AE44" s="21">
        <f t="shared" si="27"/>
        <v>199652.30614919739</v>
      </c>
      <c r="AG44" s="86">
        <f t="shared" si="28"/>
        <v>33</v>
      </c>
      <c r="AH44" s="21">
        <f t="shared" si="29"/>
        <v>739.00802180949472</v>
      </c>
      <c r="AI44" s="21">
        <f t="shared" si="30"/>
        <v>535.7677008465929</v>
      </c>
      <c r="AJ44" s="21">
        <f t="shared" si="31"/>
        <v>161266.07795482446</v>
      </c>
      <c r="AL44" s="86">
        <f t="shared" si="32"/>
        <v>33</v>
      </c>
      <c r="AM44" s="21">
        <f t="shared" si="33"/>
        <v>553.13345387591653</v>
      </c>
      <c r="AN44" s="21">
        <f t="shared" si="34"/>
        <v>428.17424334045904</v>
      </c>
      <c r="AO44" s="21">
        <f t="shared" si="35"/>
        <v>128880.44724547818</v>
      </c>
    </row>
    <row r="45" spans="1:41" ht="11" customHeight="1">
      <c r="A45" s="67" t="str">
        <f>A39</f>
        <v>Distribution de départ en retraite</v>
      </c>
      <c r="B45" s="125">
        <f>B44*B30</f>
        <v>23351.478030996841</v>
      </c>
      <c r="D45" s="40">
        <v>33</v>
      </c>
      <c r="E45" s="41">
        <f t="shared" si="9"/>
        <v>69</v>
      </c>
      <c r="F45" s="42">
        <f t="shared" si="11"/>
        <v>18.87691440424695</v>
      </c>
      <c r="G45" s="112">
        <f t="shared" si="10"/>
        <v>5750.9512356783325</v>
      </c>
      <c r="H45" s="19"/>
      <c r="I45" s="52">
        <f t="shared" si="12"/>
        <v>34</v>
      </c>
      <c r="J45" s="53">
        <f t="shared" si="13"/>
        <v>103.91318847786714</v>
      </c>
      <c r="K45" s="54">
        <f t="shared" si="14"/>
        <v>31277.869731838007</v>
      </c>
      <c r="M45" s="85">
        <v>34</v>
      </c>
      <c r="N45" s="33">
        <f t="shared" si="8"/>
        <v>92</v>
      </c>
      <c r="O45" s="33">
        <f t="shared" si="15"/>
        <v>148.10543044820795</v>
      </c>
      <c r="P45" s="30">
        <f t="shared" si="16"/>
        <v>44671.734564910599</v>
      </c>
      <c r="R45" s="86">
        <f t="shared" si="17"/>
        <v>34</v>
      </c>
      <c r="S45" s="21">
        <f t="shared" si="18"/>
        <v>1378.1167398434316</v>
      </c>
      <c r="T45" s="21">
        <f t="shared" si="19"/>
        <v>809.97967103737528</v>
      </c>
      <c r="U45" s="21">
        <f t="shared" si="20"/>
        <v>243803.88098224998</v>
      </c>
      <c r="W45" s="86">
        <f t="shared" si="21"/>
        <v>34</v>
      </c>
      <c r="X45" s="21">
        <f t="shared" si="22"/>
        <v>1132.0522777899071</v>
      </c>
      <c r="Y45" s="21">
        <f t="shared" si="36"/>
        <v>718.93543085663475</v>
      </c>
      <c r="Z45" s="21">
        <f t="shared" si="23"/>
        <v>216399.56468784704</v>
      </c>
      <c r="AB45" s="86">
        <f t="shared" si="24"/>
        <v>34</v>
      </c>
      <c r="AC45" s="21">
        <f t="shared" si="25"/>
        <v>999.06197645638304</v>
      </c>
      <c r="AD45" s="21">
        <f t="shared" si="26"/>
        <v>662.17748057580343</v>
      </c>
      <c r="AE45" s="21">
        <f t="shared" si="27"/>
        <v>199315.42165331682</v>
      </c>
      <c r="AG45" s="86">
        <f t="shared" si="28"/>
        <v>34</v>
      </c>
      <c r="AH45" s="21">
        <f t="shared" si="29"/>
        <v>739.00802180949472</v>
      </c>
      <c r="AI45" s="21">
        <f t="shared" si="30"/>
        <v>535.09023311005001</v>
      </c>
      <c r="AJ45" s="21">
        <f t="shared" si="31"/>
        <v>161062.16016612502</v>
      </c>
      <c r="AL45" s="86">
        <f t="shared" si="32"/>
        <v>34</v>
      </c>
      <c r="AM45" s="21">
        <f t="shared" si="33"/>
        <v>553.13345387591653</v>
      </c>
      <c r="AN45" s="21">
        <f t="shared" si="34"/>
        <v>427.75771263867426</v>
      </c>
      <c r="AO45" s="21">
        <f t="shared" si="35"/>
        <v>128755.07150424094</v>
      </c>
    </row>
    <row r="46" spans="1:41" ht="11" customHeight="1">
      <c r="A46" s="67" t="str">
        <f>A40</f>
        <v>Distribution retraite mensuelle</v>
      </c>
      <c r="B46" s="125">
        <f>PMT(B29/12,MAX(AB12:AB455)+3,(-B44+B45))</f>
        <v>999.06197645638304</v>
      </c>
      <c r="D46" s="40">
        <v>34</v>
      </c>
      <c r="E46" s="41">
        <f t="shared" si="9"/>
        <v>69</v>
      </c>
      <c r="F46" s="42">
        <f t="shared" si="11"/>
        <v>19.16983745226111</v>
      </c>
      <c r="G46" s="112">
        <f t="shared" si="10"/>
        <v>5839.1210731305937</v>
      </c>
      <c r="H46" s="19"/>
      <c r="I46" s="52">
        <f t="shared" si="12"/>
        <v>35</v>
      </c>
      <c r="J46" s="53">
        <f t="shared" si="13"/>
        <v>104.25956577279335</v>
      </c>
      <c r="K46" s="54">
        <f t="shared" si="14"/>
        <v>31382.129297610802</v>
      </c>
      <c r="M46" s="85">
        <v>35</v>
      </c>
      <c r="N46" s="33">
        <f t="shared" si="8"/>
        <v>92</v>
      </c>
      <c r="O46" s="33">
        <f t="shared" si="15"/>
        <v>148.90578188303533</v>
      </c>
      <c r="P46" s="30">
        <f t="shared" si="16"/>
        <v>44912.640346793632</v>
      </c>
      <c r="R46" s="86">
        <f t="shared" si="17"/>
        <v>35</v>
      </c>
      <c r="S46" s="21">
        <f t="shared" si="18"/>
        <v>1378.1167398434316</v>
      </c>
      <c r="T46" s="21">
        <f t="shared" si="19"/>
        <v>808.0858808080219</v>
      </c>
      <c r="U46" s="21">
        <f t="shared" si="20"/>
        <v>243233.85012321456</v>
      </c>
      <c r="W46" s="86">
        <f t="shared" si="21"/>
        <v>35</v>
      </c>
      <c r="X46" s="21">
        <f t="shared" si="22"/>
        <v>1132.0522777899071</v>
      </c>
      <c r="Y46" s="21">
        <f t="shared" si="36"/>
        <v>717.55837470019048</v>
      </c>
      <c r="Z46" s="21">
        <f t="shared" si="23"/>
        <v>215985.07078475732</v>
      </c>
      <c r="AB46" s="86">
        <f t="shared" si="24"/>
        <v>35</v>
      </c>
      <c r="AC46" s="21">
        <f t="shared" si="25"/>
        <v>999.06197645638304</v>
      </c>
      <c r="AD46" s="21">
        <f t="shared" si="26"/>
        <v>661.05453225620147</v>
      </c>
      <c r="AE46" s="21">
        <f t="shared" si="27"/>
        <v>198977.41420911666</v>
      </c>
      <c r="AG46" s="86">
        <f t="shared" si="28"/>
        <v>35</v>
      </c>
      <c r="AH46" s="21">
        <f t="shared" si="29"/>
        <v>739.00802180949472</v>
      </c>
      <c r="AI46" s="21">
        <f t="shared" si="30"/>
        <v>534.41050714771848</v>
      </c>
      <c r="AJ46" s="21">
        <f t="shared" si="31"/>
        <v>160857.56265146326</v>
      </c>
      <c r="AL46" s="86">
        <f t="shared" si="32"/>
        <v>35</v>
      </c>
      <c r="AM46" s="21">
        <f t="shared" si="33"/>
        <v>553.13345387591653</v>
      </c>
      <c r="AN46" s="21">
        <f t="shared" si="34"/>
        <v>427.33979350121677</v>
      </c>
      <c r="AO46" s="21">
        <f t="shared" si="35"/>
        <v>128629.27784386625</v>
      </c>
    </row>
    <row r="47" spans="1:41" ht="11" customHeight="1">
      <c r="A47" s="69" t="str">
        <f>A41</f>
        <v xml:space="preserve">Capital restant à la société </v>
      </c>
      <c r="B47" s="71">
        <f>AE8</f>
        <v>665.9872452820124</v>
      </c>
      <c r="D47" s="40">
        <v>35</v>
      </c>
      <c r="E47" s="41">
        <f t="shared" si="9"/>
        <v>69</v>
      </c>
      <c r="F47" s="42">
        <f t="shared" si="11"/>
        <v>19.463736910435312</v>
      </c>
      <c r="G47" s="112">
        <f t="shared" si="10"/>
        <v>5927.5848100410294</v>
      </c>
      <c r="H47" s="19"/>
      <c r="I47" s="52">
        <f t="shared" si="12"/>
        <v>36</v>
      </c>
      <c r="J47" s="53">
        <f t="shared" si="13"/>
        <v>104.60709765870267</v>
      </c>
      <c r="K47" s="54">
        <f t="shared" si="14"/>
        <v>31486.736395269505</v>
      </c>
      <c r="M47" s="85">
        <v>36</v>
      </c>
      <c r="N47" s="33">
        <f t="shared" si="8"/>
        <v>92</v>
      </c>
      <c r="O47" s="33">
        <f t="shared" si="15"/>
        <v>149.70880115597876</v>
      </c>
      <c r="P47" s="30">
        <f t="shared" si="16"/>
        <v>45154.349147949608</v>
      </c>
      <c r="R47" s="86">
        <f t="shared" si="17"/>
        <v>36</v>
      </c>
      <c r="S47" s="21">
        <f t="shared" si="18"/>
        <v>1378.1167398434316</v>
      </c>
      <c r="T47" s="21">
        <f t="shared" si="19"/>
        <v>806.18577794457053</v>
      </c>
      <c r="U47" s="21">
        <f t="shared" si="20"/>
        <v>242661.91916131572</v>
      </c>
      <c r="W47" s="86">
        <f t="shared" si="21"/>
        <v>36</v>
      </c>
      <c r="X47" s="21">
        <f t="shared" si="22"/>
        <v>1132.0522777899071</v>
      </c>
      <c r="Y47" s="21">
        <f t="shared" si="36"/>
        <v>716.1767283565581</v>
      </c>
      <c r="Z47" s="21">
        <f t="shared" si="23"/>
        <v>215569.19523532398</v>
      </c>
      <c r="AB47" s="86">
        <f t="shared" si="24"/>
        <v>36</v>
      </c>
      <c r="AC47" s="21">
        <f t="shared" si="25"/>
        <v>999.06197645638304</v>
      </c>
      <c r="AD47" s="21">
        <f t="shared" si="26"/>
        <v>659.92784077553426</v>
      </c>
      <c r="AE47" s="21">
        <f t="shared" si="27"/>
        <v>198638.28007343583</v>
      </c>
      <c r="AG47" s="86">
        <f t="shared" si="28"/>
        <v>36</v>
      </c>
      <c r="AH47" s="21">
        <f t="shared" si="29"/>
        <v>739.00802180949472</v>
      </c>
      <c r="AI47" s="21">
        <f t="shared" si="30"/>
        <v>533.72851543217928</v>
      </c>
      <c r="AJ47" s="21">
        <f t="shared" si="31"/>
        <v>160652.28314508597</v>
      </c>
      <c r="AL47" s="86">
        <f t="shared" si="32"/>
        <v>36</v>
      </c>
      <c r="AM47" s="21">
        <f t="shared" si="33"/>
        <v>553.13345387591653</v>
      </c>
      <c r="AN47" s="21">
        <f t="shared" si="34"/>
        <v>426.92048129996783</v>
      </c>
      <c r="AO47" s="21">
        <f t="shared" si="35"/>
        <v>128503.06487129031</v>
      </c>
    </row>
    <row r="48" spans="1:41" ht="11" customHeight="1">
      <c r="A48" s="69"/>
      <c r="B48" s="69"/>
      <c r="D48" s="40">
        <v>36</v>
      </c>
      <c r="E48" s="41">
        <f t="shared" si="9"/>
        <v>69</v>
      </c>
      <c r="F48" s="42">
        <f t="shared" si="11"/>
        <v>19.758616033470098</v>
      </c>
      <c r="G48" s="112">
        <f t="shared" si="10"/>
        <v>6016.3434260744998</v>
      </c>
      <c r="H48" s="19"/>
      <c r="I48" s="52">
        <f t="shared" si="12"/>
        <v>37</v>
      </c>
      <c r="J48" s="53">
        <f t="shared" si="13"/>
        <v>104.95578798423168</v>
      </c>
      <c r="K48" s="54">
        <f t="shared" si="14"/>
        <v>31591.692183253737</v>
      </c>
      <c r="M48" s="85">
        <v>37</v>
      </c>
      <c r="N48" s="33">
        <f t="shared" si="8"/>
        <v>92</v>
      </c>
      <c r="O48" s="33">
        <f t="shared" si="15"/>
        <v>150.51449715983202</v>
      </c>
      <c r="P48" s="30">
        <f t="shared" si="16"/>
        <v>45396.863645109443</v>
      </c>
      <c r="R48" s="86">
        <f t="shared" si="17"/>
        <v>37</v>
      </c>
      <c r="S48" s="21">
        <f t="shared" si="18"/>
        <v>1378.1167398434316</v>
      </c>
      <c r="T48" s="21">
        <f t="shared" si="19"/>
        <v>804.27934140490777</v>
      </c>
      <c r="U48" s="21">
        <f t="shared" si="20"/>
        <v>242088.08176287721</v>
      </c>
      <c r="W48" s="86">
        <f t="shared" si="21"/>
        <v>37</v>
      </c>
      <c r="X48" s="21">
        <f t="shared" si="22"/>
        <v>1132.0522777899071</v>
      </c>
      <c r="Y48" s="21">
        <f t="shared" si="36"/>
        <v>714.7904765251136</v>
      </c>
      <c r="Z48" s="21">
        <f t="shared" si="23"/>
        <v>215151.93343405917</v>
      </c>
      <c r="AB48" s="86">
        <f t="shared" si="24"/>
        <v>37</v>
      </c>
      <c r="AC48" s="21">
        <f t="shared" si="25"/>
        <v>999.06197645638304</v>
      </c>
      <c r="AD48" s="21">
        <f t="shared" si="26"/>
        <v>658.79739365659827</v>
      </c>
      <c r="AE48" s="21">
        <f t="shared" si="27"/>
        <v>198298.01549063605</v>
      </c>
      <c r="AG48" s="86">
        <f t="shared" si="28"/>
        <v>37</v>
      </c>
      <c r="AH48" s="21">
        <f t="shared" si="29"/>
        <v>739.00802180949472</v>
      </c>
      <c r="AI48" s="21">
        <f t="shared" si="30"/>
        <v>533.04425041092156</v>
      </c>
      <c r="AJ48" s="21">
        <f t="shared" si="31"/>
        <v>160446.31937368741</v>
      </c>
      <c r="AL48" s="86">
        <f t="shared" si="32"/>
        <v>37</v>
      </c>
      <c r="AM48" s="21">
        <f t="shared" si="33"/>
        <v>553.13345387591653</v>
      </c>
      <c r="AN48" s="21">
        <f t="shared" si="34"/>
        <v>426.49977139138133</v>
      </c>
      <c r="AO48" s="21">
        <f t="shared" si="35"/>
        <v>128376.43118880577</v>
      </c>
    </row>
    <row r="49" spans="1:41" ht="11" customHeight="1">
      <c r="A49" s="128" t="str">
        <f>"Départ à "&amp;B13+30&amp;" ans : "&amp;30&amp;" ans de vie active et "&amp;90-B13-30&amp;" ans en retraite"</f>
        <v>Départ à 55 ans : 30 ans de vie active et 35 ans en retraite</v>
      </c>
      <c r="B49" s="71"/>
      <c r="D49" s="40">
        <v>37</v>
      </c>
      <c r="E49" s="41">
        <f t="shared" si="9"/>
        <v>69</v>
      </c>
      <c r="F49" s="42">
        <f t="shared" si="11"/>
        <v>20.054478086915001</v>
      </c>
      <c r="G49" s="112">
        <f t="shared" si="10"/>
        <v>6105.3979041614148</v>
      </c>
      <c r="H49" s="19"/>
      <c r="I49" s="52">
        <f t="shared" si="12"/>
        <v>38</v>
      </c>
      <c r="J49" s="53">
        <f t="shared" si="13"/>
        <v>105.30564061084578</v>
      </c>
      <c r="K49" s="54">
        <f t="shared" si="14"/>
        <v>31696.997823864582</v>
      </c>
      <c r="M49" s="85">
        <v>38</v>
      </c>
      <c r="N49" s="33">
        <f t="shared" si="8"/>
        <v>92</v>
      </c>
      <c r="O49" s="33">
        <f t="shared" si="15"/>
        <v>151.32287881703147</v>
      </c>
      <c r="P49" s="30">
        <f t="shared" si="16"/>
        <v>45640.186523926473</v>
      </c>
      <c r="R49" s="86">
        <f t="shared" si="17"/>
        <v>38</v>
      </c>
      <c r="S49" s="21">
        <f t="shared" si="18"/>
        <v>1378.1167398434316</v>
      </c>
      <c r="T49" s="21">
        <f t="shared" si="19"/>
        <v>802.36655007677928</v>
      </c>
      <c r="U49" s="21">
        <f t="shared" si="20"/>
        <v>241512.33157311057</v>
      </c>
      <c r="W49" s="86">
        <f t="shared" si="21"/>
        <v>38</v>
      </c>
      <c r="X49" s="21">
        <f t="shared" si="22"/>
        <v>1132.0522777899071</v>
      </c>
      <c r="Y49" s="21">
        <f t="shared" si="36"/>
        <v>713.39960385423092</v>
      </c>
      <c r="Z49" s="21">
        <f t="shared" si="23"/>
        <v>214733.28076012348</v>
      </c>
      <c r="AB49" s="86">
        <f t="shared" si="24"/>
        <v>38</v>
      </c>
      <c r="AC49" s="21">
        <f t="shared" si="25"/>
        <v>999.06197645638304</v>
      </c>
      <c r="AD49" s="21">
        <f t="shared" si="26"/>
        <v>657.66317838059888</v>
      </c>
      <c r="AE49" s="21">
        <f t="shared" si="27"/>
        <v>197956.61669256029</v>
      </c>
      <c r="AG49" s="86">
        <f t="shared" si="28"/>
        <v>38</v>
      </c>
      <c r="AH49" s="21">
        <f t="shared" si="29"/>
        <v>739.00802180949472</v>
      </c>
      <c r="AI49" s="21">
        <f t="shared" si="30"/>
        <v>532.35770450625978</v>
      </c>
      <c r="AJ49" s="21">
        <f t="shared" si="31"/>
        <v>160239.66905638418</v>
      </c>
      <c r="AL49" s="86">
        <f t="shared" si="32"/>
        <v>38</v>
      </c>
      <c r="AM49" s="21">
        <f t="shared" si="33"/>
        <v>553.13345387591653</v>
      </c>
      <c r="AN49" s="21">
        <f t="shared" si="34"/>
        <v>426.07765911643287</v>
      </c>
      <c r="AO49" s="21">
        <f t="shared" si="35"/>
        <v>128249.37539404629</v>
      </c>
    </row>
    <row r="50" spans="1:41" ht="11" customHeight="1">
      <c r="A50" s="69" t="str">
        <f>A44</f>
        <v>Montant capitalisé durant la vie active</v>
      </c>
      <c r="B50" s="71">
        <f>P371</f>
        <v>186253.81548603004</v>
      </c>
      <c r="D50" s="40">
        <v>38</v>
      </c>
      <c r="E50" s="41">
        <f t="shared" si="9"/>
        <v>69</v>
      </c>
      <c r="F50" s="42">
        <f t="shared" si="11"/>
        <v>20.351326347204715</v>
      </c>
      <c r="G50" s="112">
        <f t="shared" si="10"/>
        <v>6194.7492305086198</v>
      </c>
      <c r="H50" s="19"/>
      <c r="I50" s="52">
        <f t="shared" si="12"/>
        <v>39</v>
      </c>
      <c r="J50" s="53">
        <f t="shared" si="13"/>
        <v>105.65665941288194</v>
      </c>
      <c r="K50" s="54">
        <f t="shared" si="14"/>
        <v>31802.654483277463</v>
      </c>
      <c r="M50" s="85">
        <v>39</v>
      </c>
      <c r="N50" s="33">
        <f t="shared" si="8"/>
        <v>92</v>
      </c>
      <c r="O50" s="33">
        <f t="shared" si="15"/>
        <v>152.13395507975491</v>
      </c>
      <c r="P50" s="30">
        <f t="shared" si="16"/>
        <v>45884.32047900623</v>
      </c>
      <c r="R50" s="86">
        <f t="shared" si="17"/>
        <v>39</v>
      </c>
      <c r="S50" s="21">
        <f t="shared" si="18"/>
        <v>1378.1167398434316</v>
      </c>
      <c r="T50" s="21">
        <f t="shared" si="19"/>
        <v>800.44738277755721</v>
      </c>
      <c r="U50" s="21">
        <f t="shared" si="20"/>
        <v>240934.6622160447</v>
      </c>
      <c r="W50" s="86">
        <f t="shared" si="21"/>
        <v>39</v>
      </c>
      <c r="X50" s="21">
        <f t="shared" si="22"/>
        <v>1132.0522777899071</v>
      </c>
      <c r="Y50" s="21">
        <f t="shared" si="36"/>
        <v>712.00409494111193</v>
      </c>
      <c r="Z50" s="21">
        <f t="shared" si="23"/>
        <v>214313.23257727467</v>
      </c>
      <c r="AB50" s="86">
        <f t="shared" si="24"/>
        <v>39</v>
      </c>
      <c r="AC50" s="21">
        <f t="shared" si="25"/>
        <v>999.06197645638304</v>
      </c>
      <c r="AD50" s="21">
        <f t="shared" si="26"/>
        <v>656.52518238701305</v>
      </c>
      <c r="AE50" s="21">
        <f t="shared" si="27"/>
        <v>197614.07989849092</v>
      </c>
      <c r="AG50" s="86">
        <f t="shared" si="28"/>
        <v>39</v>
      </c>
      <c r="AH50" s="21">
        <f t="shared" si="29"/>
        <v>739.00802180949472</v>
      </c>
      <c r="AI50" s="21">
        <f t="shared" si="30"/>
        <v>531.66887011524898</v>
      </c>
      <c r="AJ50" s="21">
        <f t="shared" si="31"/>
        <v>160032.32990468995</v>
      </c>
      <c r="AL50" s="86">
        <f t="shared" si="32"/>
        <v>39</v>
      </c>
      <c r="AM50" s="21">
        <f t="shared" si="33"/>
        <v>553.13345387591653</v>
      </c>
      <c r="AN50" s="21">
        <f t="shared" si="34"/>
        <v>425.65413980056792</v>
      </c>
      <c r="AO50" s="21">
        <f t="shared" si="35"/>
        <v>128121.89607997095</v>
      </c>
    </row>
    <row r="51" spans="1:41" ht="11" customHeight="1">
      <c r="A51" s="67" t="str">
        <f>A45</f>
        <v>Distribution de départ en retraite</v>
      </c>
      <c r="B51" s="125">
        <f>B50*B30</f>
        <v>18625.381548603003</v>
      </c>
      <c r="D51" s="40">
        <v>39</v>
      </c>
      <c r="E51" s="41">
        <f t="shared" si="9"/>
        <v>69</v>
      </c>
      <c r="F51" s="42">
        <f t="shared" si="11"/>
        <v>20.649164101695401</v>
      </c>
      <c r="G51" s="112">
        <f t="shared" si="10"/>
        <v>6284.3983946103153</v>
      </c>
      <c r="H51" s="19"/>
      <c r="I51" s="52">
        <f t="shared" si="12"/>
        <v>40</v>
      </c>
      <c r="J51" s="53">
        <f t="shared" si="13"/>
        <v>106.00884827759154</v>
      </c>
      <c r="K51" s="54">
        <f t="shared" si="14"/>
        <v>31908.663331555053</v>
      </c>
      <c r="M51" s="85">
        <v>40</v>
      </c>
      <c r="N51" s="33">
        <f t="shared" si="8"/>
        <v>92</v>
      </c>
      <c r="O51" s="33">
        <f t="shared" si="15"/>
        <v>152.94773493002077</v>
      </c>
      <c r="P51" s="30">
        <f t="shared" si="16"/>
        <v>46129.268213936251</v>
      </c>
      <c r="R51" s="86">
        <f t="shared" si="17"/>
        <v>40</v>
      </c>
      <c r="S51" s="21">
        <f t="shared" si="18"/>
        <v>1378.1167398434316</v>
      </c>
      <c r="T51" s="21">
        <f t="shared" si="19"/>
        <v>798.5218182540043</v>
      </c>
      <c r="U51" s="21">
        <f t="shared" si="20"/>
        <v>240355.06729445528</v>
      </c>
      <c r="W51" s="86">
        <f t="shared" si="21"/>
        <v>40</v>
      </c>
      <c r="X51" s="21">
        <f t="shared" si="22"/>
        <v>1132.0522777899071</v>
      </c>
      <c r="Y51" s="21">
        <f t="shared" si="36"/>
        <v>710.60393433161596</v>
      </c>
      <c r="Z51" s="21">
        <f t="shared" si="23"/>
        <v>213891.78423381638</v>
      </c>
      <c r="AB51" s="86">
        <f t="shared" si="24"/>
        <v>40</v>
      </c>
      <c r="AC51" s="21">
        <f t="shared" si="25"/>
        <v>999.06197645638304</v>
      </c>
      <c r="AD51" s="21">
        <f t="shared" si="26"/>
        <v>655.38339307344847</v>
      </c>
      <c r="AE51" s="21">
        <f t="shared" si="27"/>
        <v>197270.401315108</v>
      </c>
      <c r="AG51" s="86">
        <f t="shared" si="28"/>
        <v>40</v>
      </c>
      <c r="AH51" s="21">
        <f t="shared" si="29"/>
        <v>739.00802180949472</v>
      </c>
      <c r="AI51" s="21">
        <f t="shared" si="30"/>
        <v>530.9777396096016</v>
      </c>
      <c r="AJ51" s="21">
        <f t="shared" si="31"/>
        <v>159824.29962249007</v>
      </c>
      <c r="AL51" s="86">
        <f t="shared" si="32"/>
        <v>40</v>
      </c>
      <c r="AM51" s="21">
        <f t="shared" si="33"/>
        <v>553.13345387591653</v>
      </c>
      <c r="AN51" s="21">
        <f t="shared" si="34"/>
        <v>425.22920875365008</v>
      </c>
      <c r="AO51" s="21">
        <f t="shared" si="35"/>
        <v>127993.99183484868</v>
      </c>
    </row>
    <row r="52" spans="1:41" ht="11" customHeight="1">
      <c r="A52" s="67" t="str">
        <f>A46</f>
        <v>Distribution retraite mensuelle</v>
      </c>
      <c r="B52" s="125">
        <f>PMT(B29/12,MAX(AG12:AG515)+4,(-B50+B51))</f>
        <v>739.00802180949472</v>
      </c>
      <c r="D52" s="40">
        <v>40</v>
      </c>
      <c r="E52" s="41">
        <f t="shared" si="9"/>
        <v>69</v>
      </c>
      <c r="F52" s="42">
        <f t="shared" si="11"/>
        <v>20.947994648701052</v>
      </c>
      <c r="G52" s="112">
        <f t="shared" si="10"/>
        <v>6374.3463892590162</v>
      </c>
      <c r="H52" s="19"/>
      <c r="I52" s="52">
        <f t="shared" si="12"/>
        <v>41</v>
      </c>
      <c r="J52" s="53">
        <f t="shared" si="13"/>
        <v>106.36221110518352</v>
      </c>
      <c r="K52" s="54">
        <f t="shared" si="14"/>
        <v>32015.025542660238</v>
      </c>
      <c r="M52" s="85">
        <v>41</v>
      </c>
      <c r="N52" s="33">
        <f t="shared" si="8"/>
        <v>92</v>
      </c>
      <c r="O52" s="33">
        <f t="shared" si="15"/>
        <v>153.76422737978751</v>
      </c>
      <c r="P52" s="30">
        <f t="shared" si="16"/>
        <v>46375.032441316042</v>
      </c>
      <c r="R52" s="86">
        <f t="shared" si="17"/>
        <v>41</v>
      </c>
      <c r="S52" s="21">
        <f t="shared" si="18"/>
        <v>1378.1167398434316</v>
      </c>
      <c r="T52" s="21">
        <f t="shared" si="19"/>
        <v>796.58983518203956</v>
      </c>
      <c r="U52" s="21">
        <f t="shared" si="20"/>
        <v>239773.5403897939</v>
      </c>
      <c r="W52" s="86">
        <f t="shared" si="21"/>
        <v>41</v>
      </c>
      <c r="X52" s="21">
        <f t="shared" si="22"/>
        <v>1132.0522777899071</v>
      </c>
      <c r="Y52" s="21">
        <f t="shared" si="36"/>
        <v>709.19910652008821</v>
      </c>
      <c r="Z52" s="21">
        <f t="shared" si="23"/>
        <v>213468.93106254656</v>
      </c>
      <c r="AB52" s="86">
        <f t="shared" si="24"/>
        <v>41</v>
      </c>
      <c r="AC52" s="21">
        <f t="shared" si="25"/>
        <v>999.06197645638304</v>
      </c>
      <c r="AD52" s="21">
        <f t="shared" si="26"/>
        <v>654.23779779550546</v>
      </c>
      <c r="AE52" s="21">
        <f t="shared" si="27"/>
        <v>196925.57713644713</v>
      </c>
      <c r="AG52" s="86">
        <f t="shared" si="28"/>
        <v>41</v>
      </c>
      <c r="AH52" s="21">
        <f t="shared" si="29"/>
        <v>739.00802180949472</v>
      </c>
      <c r="AI52" s="21">
        <f t="shared" si="30"/>
        <v>530.28430533560197</v>
      </c>
      <c r="AJ52" s="21">
        <f t="shared" si="31"/>
        <v>159615.57590601619</v>
      </c>
      <c r="AL52" s="86">
        <f t="shared" si="32"/>
        <v>41</v>
      </c>
      <c r="AM52" s="21">
        <f t="shared" si="33"/>
        <v>553.13345387591653</v>
      </c>
      <c r="AN52" s="21">
        <f t="shared" si="34"/>
        <v>424.80286126990927</v>
      </c>
      <c r="AO52" s="21">
        <f t="shared" si="35"/>
        <v>127865.66124224268</v>
      </c>
    </row>
    <row r="53" spans="1:41" ht="11" customHeight="1">
      <c r="A53" s="69" t="str">
        <f>A47</f>
        <v xml:space="preserve">Capital restant à la société </v>
      </c>
      <c r="B53" s="71">
        <f>AJ8</f>
        <v>680.71345034331534</v>
      </c>
      <c r="D53" s="40">
        <v>41</v>
      </c>
      <c r="E53" s="41">
        <f t="shared" si="9"/>
        <v>69</v>
      </c>
      <c r="F53" s="42">
        <f t="shared" si="11"/>
        <v>21.247821297530056</v>
      </c>
      <c r="G53" s="112">
        <f t="shared" si="10"/>
        <v>6464.5942105565464</v>
      </c>
      <c r="H53" s="19"/>
      <c r="I53" s="52">
        <f t="shared" si="12"/>
        <v>42</v>
      </c>
      <c r="J53" s="53">
        <f t="shared" si="13"/>
        <v>106.71675180886746</v>
      </c>
      <c r="K53" s="54">
        <f t="shared" si="14"/>
        <v>32121.742294469106</v>
      </c>
      <c r="M53" s="85">
        <v>42</v>
      </c>
      <c r="N53" s="33">
        <f t="shared" si="8"/>
        <v>92</v>
      </c>
      <c r="O53" s="33">
        <f t="shared" si="15"/>
        <v>154.58344147105348</v>
      </c>
      <c r="P53" s="30">
        <f t="shared" si="16"/>
        <v>46621.615882787097</v>
      </c>
      <c r="R53" s="86">
        <f t="shared" si="17"/>
        <v>42</v>
      </c>
      <c r="S53" s="21">
        <f t="shared" si="18"/>
        <v>1378.1167398434316</v>
      </c>
      <c r="T53" s="21">
        <f t="shared" si="19"/>
        <v>794.6514121665017</v>
      </c>
      <c r="U53" s="21">
        <f t="shared" si="20"/>
        <v>239190.07506211699</v>
      </c>
      <c r="W53" s="86">
        <f t="shared" si="21"/>
        <v>42</v>
      </c>
      <c r="X53" s="21">
        <f t="shared" si="22"/>
        <v>1132.0522777899071</v>
      </c>
      <c r="Y53" s="21">
        <f t="shared" si="36"/>
        <v>707.78959594918888</v>
      </c>
      <c r="Z53" s="21">
        <f t="shared" si="23"/>
        <v>213044.66838070584</v>
      </c>
      <c r="AB53" s="86">
        <f t="shared" si="24"/>
        <v>42</v>
      </c>
      <c r="AC53" s="21">
        <f t="shared" si="25"/>
        <v>999.06197645638304</v>
      </c>
      <c r="AD53" s="21">
        <f t="shared" si="26"/>
        <v>653.08838386663581</v>
      </c>
      <c r="AE53" s="21">
        <f t="shared" si="27"/>
        <v>196579.6035438574</v>
      </c>
      <c r="AG53" s="86">
        <f t="shared" si="28"/>
        <v>42</v>
      </c>
      <c r="AH53" s="21">
        <f t="shared" si="29"/>
        <v>739.00802180949472</v>
      </c>
      <c r="AI53" s="21">
        <f t="shared" si="30"/>
        <v>529.58855961402242</v>
      </c>
      <c r="AJ53" s="21">
        <f t="shared" si="31"/>
        <v>159406.15644382074</v>
      </c>
      <c r="AL53" s="86">
        <f t="shared" si="32"/>
        <v>42</v>
      </c>
      <c r="AM53" s="21">
        <f t="shared" si="33"/>
        <v>553.13345387591653</v>
      </c>
      <c r="AN53" s="21">
        <f t="shared" si="34"/>
        <v>424.37509262788922</v>
      </c>
      <c r="AO53" s="21">
        <f t="shared" si="35"/>
        <v>127736.90288099466</v>
      </c>
    </row>
    <row r="54" spans="1:41" ht="11" customHeight="1">
      <c r="A54" s="69"/>
      <c r="B54" s="69"/>
      <c r="D54" s="40">
        <v>42</v>
      </c>
      <c r="E54" s="41">
        <f t="shared" si="9"/>
        <v>69</v>
      </c>
      <c r="F54" s="42">
        <f t="shared" si="11"/>
        <v>21.548647368521824</v>
      </c>
      <c r="G54" s="112">
        <f t="shared" si="10"/>
        <v>6555.1428579250678</v>
      </c>
      <c r="H54" s="19"/>
      <c r="I54" s="52">
        <f t="shared" si="12"/>
        <v>43</v>
      </c>
      <c r="J54" s="53">
        <f t="shared" si="13"/>
        <v>107.07247431489702</v>
      </c>
      <c r="K54" s="54">
        <f t="shared" si="14"/>
        <v>32228.814768784003</v>
      </c>
      <c r="M54" s="85">
        <v>43</v>
      </c>
      <c r="N54" s="33">
        <f t="shared" si="8"/>
        <v>92</v>
      </c>
      <c r="O54" s="33">
        <f t="shared" si="15"/>
        <v>155.405386275957</v>
      </c>
      <c r="P54" s="30">
        <f t="shared" si="16"/>
        <v>46869.021269063051</v>
      </c>
      <c r="R54" s="86">
        <f t="shared" si="17"/>
        <v>43</v>
      </c>
      <c r="S54" s="21">
        <f t="shared" si="18"/>
        <v>1378.1167398434316</v>
      </c>
      <c r="T54" s="21">
        <f t="shared" si="19"/>
        <v>792.70652774091195</v>
      </c>
      <c r="U54" s="21">
        <f t="shared" si="20"/>
        <v>238604.66485001447</v>
      </c>
      <c r="W54" s="86">
        <f t="shared" si="21"/>
        <v>43</v>
      </c>
      <c r="X54" s="21">
        <f t="shared" si="22"/>
        <v>1132.0522777899071</v>
      </c>
      <c r="Y54" s="21">
        <f t="shared" si="36"/>
        <v>706.37538700971982</v>
      </c>
      <c r="Z54" s="21">
        <f t="shared" si="23"/>
        <v>212618.99148992565</v>
      </c>
      <c r="AB54" s="86">
        <f t="shared" si="24"/>
        <v>43</v>
      </c>
      <c r="AC54" s="21">
        <f t="shared" si="25"/>
        <v>999.06197645638304</v>
      </c>
      <c r="AD54" s="21">
        <f t="shared" si="26"/>
        <v>651.93513855800347</v>
      </c>
      <c r="AE54" s="21">
        <f t="shared" si="27"/>
        <v>196232.47670595904</v>
      </c>
      <c r="AG54" s="86">
        <f t="shared" si="28"/>
        <v>43</v>
      </c>
      <c r="AH54" s="21">
        <f t="shared" si="29"/>
        <v>739.00802180949472</v>
      </c>
      <c r="AI54" s="21">
        <f t="shared" si="30"/>
        <v>528.89049474003752</v>
      </c>
      <c r="AJ54" s="21">
        <f t="shared" si="31"/>
        <v>159196.03891675131</v>
      </c>
      <c r="AL54" s="86">
        <f t="shared" si="32"/>
        <v>43</v>
      </c>
      <c r="AM54" s="21">
        <f t="shared" si="33"/>
        <v>553.13345387591653</v>
      </c>
      <c r="AN54" s="21">
        <f t="shared" si="34"/>
        <v>423.94589809039581</v>
      </c>
      <c r="AO54" s="21">
        <f t="shared" si="35"/>
        <v>127607.71532520915</v>
      </c>
    </row>
    <row r="55" spans="1:41" ht="11" customHeight="1">
      <c r="A55" s="128" t="str">
        <f>"Départ à "&amp;B13+25&amp;" ans : "&amp;25&amp;" ans de vie active et "&amp;90-B13-25&amp;" ans en retraite"</f>
        <v>Départ à 50 ans : 25 ans de vie active et 40 ans en retraite</v>
      </c>
      <c r="B55" s="71"/>
      <c r="D55" s="40">
        <v>43</v>
      </c>
      <c r="E55" s="41">
        <f t="shared" si="9"/>
        <v>69</v>
      </c>
      <c r="F55" s="42">
        <f t="shared" si="11"/>
        <v>21.850476193083562</v>
      </c>
      <c r="G55" s="112">
        <f t="shared" si="10"/>
        <v>6645.9933341181513</v>
      </c>
      <c r="H55" s="19"/>
      <c r="I55" s="52">
        <f t="shared" si="12"/>
        <v>44</v>
      </c>
      <c r="J55" s="53">
        <f t="shared" si="13"/>
        <v>107.42938256261334</v>
      </c>
      <c r="K55" s="54">
        <f t="shared" si="14"/>
        <v>32336.244151346615</v>
      </c>
      <c r="M55" s="85">
        <v>44</v>
      </c>
      <c r="N55" s="33">
        <f t="shared" si="8"/>
        <v>92</v>
      </c>
      <c r="O55" s="33">
        <f t="shared" si="15"/>
        <v>156.23007089687684</v>
      </c>
      <c r="P55" s="30">
        <f t="shared" si="16"/>
        <v>47117.251339959927</v>
      </c>
      <c r="R55" s="86">
        <f t="shared" si="17"/>
        <v>44</v>
      </c>
      <c r="S55" s="21">
        <f t="shared" si="18"/>
        <v>1378.1167398434316</v>
      </c>
      <c r="T55" s="21">
        <f t="shared" si="19"/>
        <v>790.75516036723684</v>
      </c>
      <c r="U55" s="21">
        <f t="shared" si="20"/>
        <v>238017.30327053828</v>
      </c>
      <c r="W55" s="86">
        <f t="shared" si="21"/>
        <v>44</v>
      </c>
      <c r="X55" s="21">
        <f t="shared" si="22"/>
        <v>1132.0522777899071</v>
      </c>
      <c r="Y55" s="21">
        <f t="shared" si="36"/>
        <v>704.95646404045249</v>
      </c>
      <c r="Z55" s="21">
        <f t="shared" si="23"/>
        <v>212191.89567617618</v>
      </c>
      <c r="AB55" s="86">
        <f t="shared" si="24"/>
        <v>44</v>
      </c>
      <c r="AC55" s="21">
        <f t="shared" si="25"/>
        <v>999.06197645638304</v>
      </c>
      <c r="AD55" s="21">
        <f t="shared" si="26"/>
        <v>650.77804909834219</v>
      </c>
      <c r="AE55" s="21">
        <f t="shared" si="27"/>
        <v>195884.19277860099</v>
      </c>
      <c r="AG55" s="86">
        <f t="shared" si="28"/>
        <v>44</v>
      </c>
      <c r="AH55" s="21">
        <f t="shared" si="29"/>
        <v>739.00802180949472</v>
      </c>
      <c r="AI55" s="21">
        <f t="shared" si="30"/>
        <v>528.19010298313935</v>
      </c>
      <c r="AJ55" s="21">
        <f t="shared" si="31"/>
        <v>158985.22099792497</v>
      </c>
      <c r="AL55" s="86">
        <f t="shared" si="32"/>
        <v>44</v>
      </c>
      <c r="AM55" s="21">
        <f t="shared" si="33"/>
        <v>553.13345387591653</v>
      </c>
      <c r="AN55" s="21">
        <f t="shared" si="34"/>
        <v>423.51527290444415</v>
      </c>
      <c r="AO55" s="21">
        <f t="shared" si="35"/>
        <v>127478.09714423769</v>
      </c>
    </row>
    <row r="56" spans="1:41" ht="11" customHeight="1">
      <c r="A56" s="69" t="str">
        <f>A50</f>
        <v>Montant capitalisé durant la vie active</v>
      </c>
      <c r="B56" s="71">
        <f>P311</f>
        <v>147546.93861313781</v>
      </c>
      <c r="D56" s="40">
        <v>44</v>
      </c>
      <c r="E56" s="41">
        <f t="shared" si="9"/>
        <v>69</v>
      </c>
      <c r="F56" s="42">
        <f t="shared" si="11"/>
        <v>22.15331111372717</v>
      </c>
      <c r="G56" s="112">
        <f t="shared" si="10"/>
        <v>6737.1466452318782</v>
      </c>
      <c r="H56" s="19"/>
      <c r="I56" s="52">
        <f t="shared" si="12"/>
        <v>45</v>
      </c>
      <c r="J56" s="53">
        <f t="shared" si="13"/>
        <v>107.78748050448871</v>
      </c>
      <c r="K56" s="54">
        <f t="shared" si="14"/>
        <v>32444.031631851103</v>
      </c>
      <c r="M56" s="85">
        <v>45</v>
      </c>
      <c r="N56" s="33">
        <f t="shared" si="8"/>
        <v>92</v>
      </c>
      <c r="O56" s="33">
        <f t="shared" si="15"/>
        <v>157.05750446653309</v>
      </c>
      <c r="P56" s="30">
        <f t="shared" si="16"/>
        <v>47366.308844426458</v>
      </c>
      <c r="R56" s="86">
        <f t="shared" si="17"/>
        <v>45</v>
      </c>
      <c r="S56" s="21">
        <f t="shared" si="18"/>
        <v>1378.1167398434316</v>
      </c>
      <c r="T56" s="21">
        <f t="shared" si="19"/>
        <v>788.79728843564953</v>
      </c>
      <c r="U56" s="21">
        <f t="shared" si="20"/>
        <v>237427.98381913052</v>
      </c>
      <c r="W56" s="86">
        <f t="shared" si="21"/>
        <v>45</v>
      </c>
      <c r="X56" s="21">
        <f t="shared" si="22"/>
        <v>1132.0522777899071</v>
      </c>
      <c r="Y56" s="21">
        <f t="shared" si="36"/>
        <v>703.53281132795428</v>
      </c>
      <c r="Z56" s="21">
        <f t="shared" si="23"/>
        <v>211763.37620971422</v>
      </c>
      <c r="AB56" s="86">
        <f t="shared" si="24"/>
        <v>45</v>
      </c>
      <c r="AC56" s="21">
        <f t="shared" si="25"/>
        <v>999.06197645638304</v>
      </c>
      <c r="AD56" s="21">
        <f t="shared" si="26"/>
        <v>649.61710267381534</v>
      </c>
      <c r="AE56" s="21">
        <f t="shared" si="27"/>
        <v>195534.74790481842</v>
      </c>
      <c r="AG56" s="86">
        <f t="shared" si="28"/>
        <v>45</v>
      </c>
      <c r="AH56" s="21">
        <f t="shared" si="29"/>
        <v>739.00802180949472</v>
      </c>
      <c r="AI56" s="21">
        <f t="shared" si="30"/>
        <v>527.4873765870517</v>
      </c>
      <c r="AJ56" s="21">
        <f t="shared" si="31"/>
        <v>158773.70035270255</v>
      </c>
      <c r="AL56" s="86">
        <f t="shared" si="32"/>
        <v>45</v>
      </c>
      <c r="AM56" s="21">
        <f t="shared" si="33"/>
        <v>553.13345387591653</v>
      </c>
      <c r="AN56" s="21">
        <f t="shared" si="34"/>
        <v>423.08321230120595</v>
      </c>
      <c r="AO56" s="21">
        <f t="shared" si="35"/>
        <v>127348.04690266299</v>
      </c>
    </row>
    <row r="57" spans="1:41" ht="11" customHeight="1">
      <c r="A57" s="67" t="str">
        <f>A51</f>
        <v>Distribution de départ en retraite</v>
      </c>
      <c r="B57" s="125">
        <f>B56*B30</f>
        <v>14754.693861313783</v>
      </c>
      <c r="D57" s="40">
        <v>45</v>
      </c>
      <c r="E57" s="41">
        <f t="shared" si="9"/>
        <v>69</v>
      </c>
      <c r="F57" s="42">
        <f t="shared" si="11"/>
        <v>22.457155484106263</v>
      </c>
      <c r="G57" s="112">
        <f t="shared" si="10"/>
        <v>6828.6038007159841</v>
      </c>
      <c r="H57" s="19"/>
      <c r="I57" s="52">
        <f t="shared" si="12"/>
        <v>46</v>
      </c>
      <c r="J57" s="53">
        <f t="shared" si="13"/>
        <v>108.14677210617036</v>
      </c>
      <c r="K57" s="54">
        <f t="shared" si="14"/>
        <v>32552.178403957274</v>
      </c>
      <c r="M57" s="85">
        <v>46</v>
      </c>
      <c r="N57" s="33">
        <f t="shared" si="8"/>
        <v>92</v>
      </c>
      <c r="O57" s="33">
        <f t="shared" si="15"/>
        <v>157.8876961480882</v>
      </c>
      <c r="P57" s="30">
        <f t="shared" si="16"/>
        <v>47616.196540574543</v>
      </c>
      <c r="R57" s="86">
        <f t="shared" si="17"/>
        <v>46</v>
      </c>
      <c r="S57" s="21">
        <f t="shared" si="18"/>
        <v>1378.1167398434316</v>
      </c>
      <c r="T57" s="21">
        <f t="shared" si="19"/>
        <v>786.83289026429031</v>
      </c>
      <c r="U57" s="21">
        <f t="shared" si="20"/>
        <v>236836.69996955138</v>
      </c>
      <c r="W57" s="86">
        <f t="shared" si="21"/>
        <v>46</v>
      </c>
      <c r="X57" s="21">
        <f t="shared" si="22"/>
        <v>1132.0522777899071</v>
      </c>
      <c r="Y57" s="21">
        <f t="shared" si="36"/>
        <v>702.10441310641443</v>
      </c>
      <c r="Z57" s="21">
        <f t="shared" si="23"/>
        <v>211333.42834503073</v>
      </c>
      <c r="AB57" s="86">
        <f t="shared" si="24"/>
        <v>46</v>
      </c>
      <c r="AC57" s="21">
        <f t="shared" si="25"/>
        <v>999.06197645638304</v>
      </c>
      <c r="AD57" s="21">
        <f t="shared" si="26"/>
        <v>648.45228642787345</v>
      </c>
      <c r="AE57" s="21">
        <f t="shared" si="27"/>
        <v>195184.13821478991</v>
      </c>
      <c r="AG57" s="86">
        <f t="shared" si="28"/>
        <v>46</v>
      </c>
      <c r="AH57" s="21">
        <f t="shared" si="29"/>
        <v>739.00802180949472</v>
      </c>
      <c r="AI57" s="21">
        <f t="shared" si="30"/>
        <v>526.78230776964358</v>
      </c>
      <c r="AJ57" s="21">
        <f t="shared" si="31"/>
        <v>158561.47463866271</v>
      </c>
      <c r="AL57" s="86">
        <f t="shared" si="32"/>
        <v>46</v>
      </c>
      <c r="AM57" s="21">
        <f t="shared" si="33"/>
        <v>553.13345387591653</v>
      </c>
      <c r="AN57" s="21">
        <f t="shared" si="34"/>
        <v>422.64971149595698</v>
      </c>
      <c r="AO57" s="21">
        <f t="shared" si="35"/>
        <v>127217.56316028304</v>
      </c>
    </row>
    <row r="58" spans="1:41" ht="11" customHeight="1">
      <c r="A58" s="67" t="str">
        <f>A52</f>
        <v>Distribution retraite mensuelle</v>
      </c>
      <c r="B58" s="125">
        <f>PMT(B29/12,MAX(AL12:AL527)+4,(-B56+B57))</f>
        <v>553.13345387591653</v>
      </c>
      <c r="D58" s="40">
        <v>46</v>
      </c>
      <c r="E58" s="41">
        <f t="shared" si="9"/>
        <v>69</v>
      </c>
      <c r="F58" s="42">
        <f t="shared" si="11"/>
        <v>22.762012669053281</v>
      </c>
      <c r="G58" s="112">
        <f t="shared" si="10"/>
        <v>6920.3658133850377</v>
      </c>
      <c r="H58" s="19"/>
      <c r="I58" s="52">
        <f t="shared" si="12"/>
        <v>47</v>
      </c>
      <c r="J58" s="53">
        <f t="shared" si="13"/>
        <v>108.50726134652426</v>
      </c>
      <c r="K58" s="54">
        <f t="shared" si="14"/>
        <v>32660.685665303798</v>
      </c>
      <c r="M58" s="85">
        <v>47</v>
      </c>
      <c r="N58" s="33">
        <f t="shared" si="8"/>
        <v>92</v>
      </c>
      <c r="O58" s="33">
        <f t="shared" si="15"/>
        <v>158.72065513524848</v>
      </c>
      <c r="P58" s="30">
        <f t="shared" si="16"/>
        <v>47866.917195709793</v>
      </c>
      <c r="R58" s="86">
        <f t="shared" si="17"/>
        <v>47</v>
      </c>
      <c r="S58" s="21">
        <f t="shared" si="18"/>
        <v>1378.1167398434316</v>
      </c>
      <c r="T58" s="21">
        <f t="shared" si="19"/>
        <v>784.86194409902657</v>
      </c>
      <c r="U58" s="21">
        <f t="shared" si="20"/>
        <v>236243.44517380698</v>
      </c>
      <c r="W58" s="86">
        <f t="shared" si="21"/>
        <v>47</v>
      </c>
      <c r="X58" s="21">
        <f t="shared" si="22"/>
        <v>1132.0522777899071</v>
      </c>
      <c r="Y58" s="21">
        <f t="shared" si="36"/>
        <v>700.67125355746941</v>
      </c>
      <c r="Z58" s="21">
        <f t="shared" si="23"/>
        <v>210902.04732079827</v>
      </c>
      <c r="AB58" s="86">
        <f t="shared" si="24"/>
        <v>47</v>
      </c>
      <c r="AC58" s="21">
        <f t="shared" si="25"/>
        <v>999.06197645638304</v>
      </c>
      <c r="AD58" s="21">
        <f t="shared" si="26"/>
        <v>647.28358746111178</v>
      </c>
      <c r="AE58" s="21">
        <f t="shared" si="27"/>
        <v>194832.35982579464</v>
      </c>
      <c r="AG58" s="86">
        <f t="shared" si="28"/>
        <v>47</v>
      </c>
      <c r="AH58" s="21">
        <f t="shared" si="29"/>
        <v>739.00802180949472</v>
      </c>
      <c r="AI58" s="21">
        <f t="shared" si="30"/>
        <v>526.07488872284409</v>
      </c>
      <c r="AJ58" s="21">
        <f t="shared" si="31"/>
        <v>158348.54150557608</v>
      </c>
      <c r="AL58" s="86">
        <f t="shared" si="32"/>
        <v>47</v>
      </c>
      <c r="AM58" s="21">
        <f t="shared" si="33"/>
        <v>553.13345387591653</v>
      </c>
      <c r="AN58" s="21">
        <f t="shared" si="34"/>
        <v>422.21476568802376</v>
      </c>
      <c r="AO58" s="21">
        <f t="shared" si="35"/>
        <v>127086.64447209515</v>
      </c>
    </row>
    <row r="59" spans="1:41" ht="11" customHeight="1">
      <c r="A59" s="69" t="str">
        <f>A53</f>
        <v xml:space="preserve">Capital restant à la société </v>
      </c>
      <c r="B59" s="72">
        <f>AO8</f>
        <v>14.943711254122187</v>
      </c>
      <c r="D59" s="40">
        <v>47</v>
      </c>
      <c r="E59" s="41">
        <f t="shared" si="9"/>
        <v>69</v>
      </c>
      <c r="F59" s="42">
        <f t="shared" si="11"/>
        <v>23.067886044616795</v>
      </c>
      <c r="G59" s="112">
        <f t="shared" si="10"/>
        <v>7012.4336994296546</v>
      </c>
      <c r="H59" s="19"/>
      <c r="I59" s="52">
        <f t="shared" si="12"/>
        <v>48</v>
      </c>
      <c r="J59" s="53">
        <f t="shared" si="13"/>
        <v>108.86895221767934</v>
      </c>
      <c r="K59" s="54">
        <f t="shared" si="14"/>
        <v>32769.554617521477</v>
      </c>
      <c r="M59" s="85">
        <v>48</v>
      </c>
      <c r="N59" s="33">
        <f t="shared" si="8"/>
        <v>92</v>
      </c>
      <c r="O59" s="33">
        <f t="shared" si="15"/>
        <v>159.55639065236599</v>
      </c>
      <c r="P59" s="30">
        <f t="shared" si="16"/>
        <v>48118.473586362161</v>
      </c>
      <c r="R59" s="86">
        <f t="shared" si="17"/>
        <v>48</v>
      </c>
      <c r="S59" s="21">
        <f t="shared" si="18"/>
        <v>1378.1167398434316</v>
      </c>
      <c r="T59" s="21">
        <f t="shared" si="19"/>
        <v>782.88442811321192</v>
      </c>
      <c r="U59" s="21">
        <f t="shared" si="20"/>
        <v>235648.21286207676</v>
      </c>
      <c r="W59" s="86">
        <f t="shared" si="21"/>
        <v>48</v>
      </c>
      <c r="X59" s="21">
        <f t="shared" si="22"/>
        <v>1132.0522777899071</v>
      </c>
      <c r="Y59" s="21">
        <f t="shared" si="36"/>
        <v>699.23331681002776</v>
      </c>
      <c r="Z59" s="21">
        <f t="shared" si="23"/>
        <v>210469.22835981837</v>
      </c>
      <c r="AB59" s="86">
        <f t="shared" si="24"/>
        <v>48</v>
      </c>
      <c r="AC59" s="21">
        <f t="shared" si="25"/>
        <v>999.06197645638304</v>
      </c>
      <c r="AD59" s="21">
        <f t="shared" si="26"/>
        <v>646.11099283112765</v>
      </c>
      <c r="AE59" s="21">
        <f t="shared" si="27"/>
        <v>194479.40884216939</v>
      </c>
      <c r="AG59" s="86">
        <f t="shared" si="28"/>
        <v>48</v>
      </c>
      <c r="AH59" s="21">
        <f t="shared" si="29"/>
        <v>739.00802180949472</v>
      </c>
      <c r="AI59" s="21">
        <f t="shared" si="30"/>
        <v>525.36511161255532</v>
      </c>
      <c r="AJ59" s="21">
        <f t="shared" si="31"/>
        <v>158134.89859537917</v>
      </c>
      <c r="AL59" s="86">
        <f t="shared" si="32"/>
        <v>48</v>
      </c>
      <c r="AM59" s="21">
        <f t="shared" si="33"/>
        <v>553.13345387591653</v>
      </c>
      <c r="AN59" s="21">
        <f t="shared" si="34"/>
        <v>421.77837006073082</v>
      </c>
      <c r="AO59" s="21">
        <f t="shared" si="35"/>
        <v>126955.28938827997</v>
      </c>
    </row>
    <row r="60" spans="1:41" ht="11" customHeight="1">
      <c r="B60" s="39"/>
      <c r="D60" s="40">
        <v>48</v>
      </c>
      <c r="E60" s="41">
        <f t="shared" si="9"/>
        <v>69</v>
      </c>
      <c r="F60" s="42">
        <f t="shared" si="11"/>
        <v>23.374778998098847</v>
      </c>
      <c r="G60" s="112">
        <f t="shared" si="10"/>
        <v>7104.8084784277535</v>
      </c>
      <c r="H60" s="19"/>
      <c r="I60" s="52">
        <f t="shared" si="12"/>
        <v>49</v>
      </c>
      <c r="J60" s="53">
        <f t="shared" si="13"/>
        <v>109.23184872507159</v>
      </c>
      <c r="K60" s="54">
        <f t="shared" si="14"/>
        <v>32878.786466246551</v>
      </c>
      <c r="M60" s="85">
        <v>49</v>
      </c>
      <c r="N60" s="33">
        <f t="shared" si="8"/>
        <v>92</v>
      </c>
      <c r="O60" s="33">
        <f t="shared" si="15"/>
        <v>160.39491195454053</v>
      </c>
      <c r="P60" s="30">
        <f t="shared" si="16"/>
        <v>48370.868498316704</v>
      </c>
      <c r="R60" s="86">
        <f t="shared" si="17"/>
        <v>49</v>
      </c>
      <c r="S60" s="21">
        <f t="shared" si="18"/>
        <v>1378.1167398434316</v>
      </c>
      <c r="T60" s="21">
        <f t="shared" si="19"/>
        <v>780.90032040744438</v>
      </c>
      <c r="U60" s="21">
        <f t="shared" si="20"/>
        <v>235050.99644264078</v>
      </c>
      <c r="W60" s="86">
        <f t="shared" si="21"/>
        <v>49</v>
      </c>
      <c r="X60" s="21">
        <f t="shared" si="22"/>
        <v>1132.0522777899071</v>
      </c>
      <c r="Y60" s="21">
        <f t="shared" si="36"/>
        <v>697.79058694009484</v>
      </c>
      <c r="Z60" s="21">
        <f t="shared" si="23"/>
        <v>210034.96666896855</v>
      </c>
      <c r="AB60" s="86">
        <f t="shared" si="24"/>
        <v>49</v>
      </c>
      <c r="AC60" s="21">
        <f t="shared" si="25"/>
        <v>999.06197645638304</v>
      </c>
      <c r="AD60" s="21">
        <f t="shared" si="26"/>
        <v>644.9344895523767</v>
      </c>
      <c r="AE60" s="21">
        <f t="shared" si="27"/>
        <v>194125.28135526538</v>
      </c>
      <c r="AG60" s="86">
        <f t="shared" si="28"/>
        <v>49</v>
      </c>
      <c r="AH60" s="21">
        <f t="shared" si="29"/>
        <v>739.00802180949472</v>
      </c>
      <c r="AI60" s="21">
        <f t="shared" si="30"/>
        <v>524.65296857856572</v>
      </c>
      <c r="AJ60" s="21">
        <f t="shared" si="31"/>
        <v>157920.54354214825</v>
      </c>
      <c r="AL60" s="86">
        <f t="shared" si="32"/>
        <v>49</v>
      </c>
      <c r="AM60" s="21">
        <f t="shared" si="33"/>
        <v>553.13345387591653</v>
      </c>
      <c r="AN60" s="21">
        <f t="shared" si="34"/>
        <v>421.34051978134681</v>
      </c>
      <c r="AO60" s="21">
        <f t="shared" si="35"/>
        <v>126823.4964541854</v>
      </c>
    </row>
    <row r="61" spans="1:41" ht="11" customHeight="1">
      <c r="B61" s="39"/>
      <c r="D61" s="40">
        <v>49</v>
      </c>
      <c r="E61" s="41">
        <f t="shared" si="9"/>
        <v>69</v>
      </c>
      <c r="F61" s="42">
        <f t="shared" si="11"/>
        <v>23.682694928092513</v>
      </c>
      <c r="G61" s="112">
        <f t="shared" si="10"/>
        <v>7197.4911733558456</v>
      </c>
      <c r="H61" s="19"/>
      <c r="I61" s="52">
        <f t="shared" si="12"/>
        <v>50</v>
      </c>
      <c r="J61" s="53">
        <f t="shared" si="13"/>
        <v>109.5959548874885</v>
      </c>
      <c r="K61" s="54">
        <f t="shared" si="14"/>
        <v>32988.38242113404</v>
      </c>
      <c r="M61" s="85">
        <v>50</v>
      </c>
      <c r="N61" s="33">
        <f t="shared" si="8"/>
        <v>92</v>
      </c>
      <c r="O61" s="33">
        <f t="shared" si="15"/>
        <v>161.23622832772236</v>
      </c>
      <c r="P61" s="30">
        <f t="shared" si="16"/>
        <v>48624.104726644429</v>
      </c>
      <c r="R61" s="86">
        <f t="shared" si="17"/>
        <v>50</v>
      </c>
      <c r="S61" s="21">
        <f t="shared" si="18"/>
        <v>1378.1167398434316</v>
      </c>
      <c r="T61" s="21">
        <f t="shared" si="19"/>
        <v>778.90959900932455</v>
      </c>
      <c r="U61" s="21">
        <f t="shared" si="20"/>
        <v>234451.78930180668</v>
      </c>
      <c r="W61" s="86">
        <f t="shared" si="21"/>
        <v>50</v>
      </c>
      <c r="X61" s="21">
        <f t="shared" si="22"/>
        <v>1132.0522777899071</v>
      </c>
      <c r="Y61" s="21">
        <f t="shared" si="36"/>
        <v>696.34304797059542</v>
      </c>
      <c r="Z61" s="21">
        <f t="shared" si="23"/>
        <v>209599.25743914922</v>
      </c>
      <c r="AB61" s="86">
        <f t="shared" si="24"/>
        <v>50</v>
      </c>
      <c r="AC61" s="21">
        <f t="shared" si="25"/>
        <v>999.06197645638304</v>
      </c>
      <c r="AD61" s="21">
        <f t="shared" si="26"/>
        <v>643.75406459603005</v>
      </c>
      <c r="AE61" s="21">
        <f t="shared" si="27"/>
        <v>193769.97344340503</v>
      </c>
      <c r="AG61" s="86">
        <f t="shared" si="28"/>
        <v>50</v>
      </c>
      <c r="AH61" s="21">
        <f t="shared" si="29"/>
        <v>739.00802180949472</v>
      </c>
      <c r="AI61" s="21">
        <f t="shared" si="30"/>
        <v>523.93845173446255</v>
      </c>
      <c r="AJ61" s="21">
        <f t="shared" si="31"/>
        <v>157705.47397207323</v>
      </c>
      <c r="AL61" s="86">
        <f t="shared" si="32"/>
        <v>50</v>
      </c>
      <c r="AM61" s="21">
        <f t="shared" si="33"/>
        <v>553.13345387591653</v>
      </c>
      <c r="AN61" s="21">
        <f t="shared" si="34"/>
        <v>420.90121000103164</v>
      </c>
      <c r="AO61" s="21">
        <f t="shared" si="35"/>
        <v>126691.26421031052</v>
      </c>
    </row>
    <row r="62" spans="1:41" ht="11" customHeight="1">
      <c r="A62" s="148" t="s">
        <v>50</v>
      </c>
      <c r="B62" s="148"/>
      <c r="D62" s="40">
        <v>50</v>
      </c>
      <c r="E62" s="41">
        <f t="shared" si="9"/>
        <v>69</v>
      </c>
      <c r="F62" s="42">
        <f t="shared" si="11"/>
        <v>23.991637244519485</v>
      </c>
      <c r="G62" s="112">
        <f t="shared" si="10"/>
        <v>7290.4828106003652</v>
      </c>
      <c r="H62" s="19"/>
      <c r="I62" s="52">
        <f t="shared" si="12"/>
        <v>51</v>
      </c>
      <c r="J62" s="53">
        <f t="shared" si="13"/>
        <v>109.96127473711347</v>
      </c>
      <c r="K62" s="54">
        <f t="shared" si="14"/>
        <v>33098.343695871154</v>
      </c>
      <c r="M62" s="85">
        <v>51</v>
      </c>
      <c r="N62" s="33">
        <f t="shared" si="8"/>
        <v>92</v>
      </c>
      <c r="O62" s="33">
        <f t="shared" si="15"/>
        <v>162.08034908881476</v>
      </c>
      <c r="P62" s="30">
        <f t="shared" si="16"/>
        <v>48878.185075733243</v>
      </c>
      <c r="R62" s="86">
        <f t="shared" si="17"/>
        <v>51</v>
      </c>
      <c r="S62" s="21">
        <f t="shared" si="18"/>
        <v>1378.1167398434316</v>
      </c>
      <c r="T62" s="21">
        <f t="shared" si="19"/>
        <v>776.91224187321086</v>
      </c>
      <c r="U62" s="21">
        <f t="shared" si="20"/>
        <v>233850.58480383648</v>
      </c>
      <c r="W62" s="86">
        <f t="shared" si="21"/>
        <v>51</v>
      </c>
      <c r="X62" s="21">
        <f t="shared" si="22"/>
        <v>1132.0522777899071</v>
      </c>
      <c r="Y62" s="21">
        <f t="shared" si="36"/>
        <v>694.89068387119767</v>
      </c>
      <c r="Z62" s="21">
        <f t="shared" si="23"/>
        <v>209162.09584523051</v>
      </c>
      <c r="AB62" s="86">
        <f t="shared" si="24"/>
        <v>51</v>
      </c>
      <c r="AC62" s="21">
        <f t="shared" si="25"/>
        <v>999.06197645638304</v>
      </c>
      <c r="AD62" s="21">
        <f t="shared" si="26"/>
        <v>642.56970488982881</v>
      </c>
      <c r="AE62" s="21">
        <f t="shared" si="27"/>
        <v>193413.48117183847</v>
      </c>
      <c r="AG62" s="86">
        <f t="shared" si="28"/>
        <v>51</v>
      </c>
      <c r="AH62" s="21">
        <f t="shared" si="29"/>
        <v>739.00802180949472</v>
      </c>
      <c r="AI62" s="21">
        <f t="shared" si="30"/>
        <v>523.22155316754584</v>
      </c>
      <c r="AJ62" s="21">
        <f t="shared" si="31"/>
        <v>157489.68750343128</v>
      </c>
      <c r="AL62" s="86">
        <f t="shared" si="32"/>
        <v>51</v>
      </c>
      <c r="AM62" s="21">
        <f t="shared" si="33"/>
        <v>553.13345387591653</v>
      </c>
      <c r="AN62" s="21">
        <f t="shared" si="34"/>
        <v>420.46043585478202</v>
      </c>
      <c r="AO62" s="21">
        <f t="shared" si="35"/>
        <v>126558.59119228939</v>
      </c>
    </row>
    <row r="63" spans="1:41" ht="11" customHeight="1">
      <c r="A63" s="148"/>
      <c r="B63" s="148"/>
      <c r="D63" s="40">
        <v>51</v>
      </c>
      <c r="E63" s="41">
        <f t="shared" si="9"/>
        <v>69</v>
      </c>
      <c r="F63" s="42">
        <f t="shared" si="11"/>
        <v>24.301609368667883</v>
      </c>
      <c r="G63" s="112">
        <f t="shared" si="10"/>
        <v>7383.7844199690335</v>
      </c>
      <c r="H63" s="19"/>
      <c r="I63" s="52">
        <f t="shared" si="12"/>
        <v>52</v>
      </c>
      <c r="J63" s="53">
        <f t="shared" si="13"/>
        <v>110.32781231957051</v>
      </c>
      <c r="K63" s="54">
        <f t="shared" si="14"/>
        <v>33208.671508190724</v>
      </c>
      <c r="M63" s="85">
        <v>52</v>
      </c>
      <c r="N63" s="33">
        <f t="shared" si="8"/>
        <v>92</v>
      </c>
      <c r="O63" s="33">
        <f t="shared" si="15"/>
        <v>162.92728358577747</v>
      </c>
      <c r="P63" s="30">
        <f t="shared" si="16"/>
        <v>49133.11235931902</v>
      </c>
      <c r="R63" s="86">
        <f t="shared" si="17"/>
        <v>52</v>
      </c>
      <c r="S63" s="21">
        <f t="shared" si="18"/>
        <v>1378.1167398434316</v>
      </c>
      <c r="T63" s="21">
        <f t="shared" si="19"/>
        <v>774.90822687997695</v>
      </c>
      <c r="U63" s="21">
        <f t="shared" si="20"/>
        <v>233247.37629087304</v>
      </c>
      <c r="W63" s="86">
        <f t="shared" si="21"/>
        <v>52</v>
      </c>
      <c r="X63" s="21">
        <f t="shared" si="22"/>
        <v>1132.0522777899071</v>
      </c>
      <c r="Y63" s="21">
        <f t="shared" si="36"/>
        <v>693.43347855813533</v>
      </c>
      <c r="Z63" s="21">
        <f t="shared" si="23"/>
        <v>208723.47704599873</v>
      </c>
      <c r="AB63" s="86">
        <f t="shared" si="24"/>
        <v>52</v>
      </c>
      <c r="AC63" s="21">
        <f t="shared" si="25"/>
        <v>999.06197645638304</v>
      </c>
      <c r="AD63" s="21">
        <f t="shared" si="26"/>
        <v>641.38139731794035</v>
      </c>
      <c r="AE63" s="21">
        <f t="shared" si="27"/>
        <v>193055.80059270005</v>
      </c>
      <c r="AG63" s="86">
        <f t="shared" si="28"/>
        <v>52</v>
      </c>
      <c r="AH63" s="21">
        <f t="shared" si="29"/>
        <v>739.00802180949472</v>
      </c>
      <c r="AI63" s="21">
        <f t="shared" si="30"/>
        <v>522.50226493873936</v>
      </c>
      <c r="AJ63" s="21">
        <f t="shared" si="31"/>
        <v>157273.18174656056</v>
      </c>
      <c r="AL63" s="86">
        <f t="shared" si="32"/>
        <v>52</v>
      </c>
      <c r="AM63" s="21">
        <f t="shared" si="33"/>
        <v>553.13345387591653</v>
      </c>
      <c r="AN63" s="21">
        <f t="shared" si="34"/>
        <v>420.01819246137825</v>
      </c>
      <c r="AO63" s="21">
        <f t="shared" si="35"/>
        <v>126425.47593087485</v>
      </c>
    </row>
    <row r="64" spans="1:41" ht="11" customHeight="1">
      <c r="A64" s="148"/>
      <c r="B64" s="148"/>
      <c r="D64" s="40">
        <v>52</v>
      </c>
      <c r="E64" s="41">
        <f t="shared" si="9"/>
        <v>69</v>
      </c>
      <c r="F64" s="42">
        <f t="shared" si="11"/>
        <v>24.612614733230114</v>
      </c>
      <c r="G64" s="112">
        <f t="shared" si="10"/>
        <v>7477.3970347022632</v>
      </c>
      <c r="H64" s="19"/>
      <c r="I64" s="52">
        <f t="shared" si="12"/>
        <v>53</v>
      </c>
      <c r="J64" s="53">
        <f t="shared" si="13"/>
        <v>110.69557169396909</v>
      </c>
      <c r="K64" s="54">
        <f t="shared" si="14"/>
        <v>33319.367079884694</v>
      </c>
      <c r="M64" s="85">
        <v>53</v>
      </c>
      <c r="N64" s="33">
        <f t="shared" si="8"/>
        <v>92</v>
      </c>
      <c r="O64" s="33">
        <f t="shared" si="15"/>
        <v>163.77704119773009</v>
      </c>
      <c r="P64" s="30">
        <f t="shared" si="16"/>
        <v>49388.889400516753</v>
      </c>
      <c r="R64" s="86">
        <f t="shared" si="17"/>
        <v>53</v>
      </c>
      <c r="S64" s="21">
        <f t="shared" si="18"/>
        <v>1378.1167398434316</v>
      </c>
      <c r="T64" s="21">
        <f t="shared" si="19"/>
        <v>772.89753183676532</v>
      </c>
      <c r="U64" s="21">
        <f t="shared" si="20"/>
        <v>232642.15708286638</v>
      </c>
      <c r="W64" s="86">
        <f t="shared" si="21"/>
        <v>53</v>
      </c>
      <c r="X64" s="21">
        <f t="shared" si="22"/>
        <v>1132.0522777899071</v>
      </c>
      <c r="Y64" s="21">
        <f t="shared" si="36"/>
        <v>691.97141589402929</v>
      </c>
      <c r="Z64" s="21">
        <f t="shared" si="23"/>
        <v>208283.39618410284</v>
      </c>
      <c r="AB64" s="86">
        <f t="shared" si="24"/>
        <v>53</v>
      </c>
      <c r="AC64" s="21">
        <f t="shared" si="25"/>
        <v>999.06197645638304</v>
      </c>
      <c r="AD64" s="21">
        <f t="shared" si="26"/>
        <v>640.18912872081228</v>
      </c>
      <c r="AE64" s="21">
        <f t="shared" si="27"/>
        <v>192696.92774496449</v>
      </c>
      <c r="AG64" s="86">
        <f t="shared" si="28"/>
        <v>53</v>
      </c>
      <c r="AH64" s="21">
        <f t="shared" si="29"/>
        <v>739.00802180949472</v>
      </c>
      <c r="AI64" s="21">
        <f t="shared" si="30"/>
        <v>521.78057908250355</v>
      </c>
      <c r="AJ64" s="21">
        <f t="shared" si="31"/>
        <v>157055.95430383357</v>
      </c>
      <c r="AL64" s="86">
        <f t="shared" si="32"/>
        <v>53</v>
      </c>
      <c r="AM64" s="21">
        <f t="shared" si="33"/>
        <v>553.13345387591653</v>
      </c>
      <c r="AN64" s="21">
        <f t="shared" si="34"/>
        <v>419.57447492332977</v>
      </c>
      <c r="AO64" s="21">
        <f t="shared" si="35"/>
        <v>126291.91695192226</v>
      </c>
    </row>
    <row r="65" spans="1:41" ht="11" customHeight="1">
      <c r="A65" s="148"/>
      <c r="B65" s="148"/>
      <c r="D65" s="40">
        <v>53</v>
      </c>
      <c r="E65" s="41">
        <f t="shared" si="9"/>
        <v>69</v>
      </c>
      <c r="F65" s="42">
        <f t="shared" si="11"/>
        <v>24.924656782340879</v>
      </c>
      <c r="G65" s="112">
        <f t="shared" si="10"/>
        <v>7571.3216914846043</v>
      </c>
      <c r="H65" s="19"/>
      <c r="I65" s="52">
        <f t="shared" si="12"/>
        <v>54</v>
      </c>
      <c r="J65" s="53">
        <f t="shared" si="13"/>
        <v>111.06455693294897</v>
      </c>
      <c r="K65" s="54">
        <f t="shared" si="14"/>
        <v>33430.431636817644</v>
      </c>
      <c r="M65" s="85">
        <v>54</v>
      </c>
      <c r="N65" s="33">
        <f t="shared" si="8"/>
        <v>92</v>
      </c>
      <c r="O65" s="33">
        <f t="shared" si="15"/>
        <v>164.62963133505585</v>
      </c>
      <c r="P65" s="30">
        <f t="shared" si="16"/>
        <v>49645.519031851807</v>
      </c>
      <c r="R65" s="86">
        <f t="shared" si="17"/>
        <v>54</v>
      </c>
      <c r="S65" s="21">
        <f t="shared" si="18"/>
        <v>1378.1167398434316</v>
      </c>
      <c r="T65" s="21">
        <f t="shared" si="19"/>
        <v>770.88013447674314</v>
      </c>
      <c r="U65" s="21">
        <f t="shared" si="20"/>
        <v>232034.92047749972</v>
      </c>
      <c r="W65" s="86">
        <f t="shared" si="21"/>
        <v>54</v>
      </c>
      <c r="X65" s="21">
        <f t="shared" si="22"/>
        <v>1132.0522777899071</v>
      </c>
      <c r="Y65" s="21">
        <f t="shared" si="36"/>
        <v>690.5044796877097</v>
      </c>
      <c r="Z65" s="21">
        <f t="shared" si="23"/>
        <v>207841.84838600064</v>
      </c>
      <c r="AB65" s="86">
        <f t="shared" si="24"/>
        <v>54</v>
      </c>
      <c r="AC65" s="21">
        <f t="shared" si="25"/>
        <v>999.06197645638304</v>
      </c>
      <c r="AD65" s="21">
        <f t="shared" si="26"/>
        <v>638.99288589502703</v>
      </c>
      <c r="AE65" s="21">
        <f t="shared" si="27"/>
        <v>192336.85865440313</v>
      </c>
      <c r="AG65" s="86">
        <f t="shared" si="28"/>
        <v>54</v>
      </c>
      <c r="AH65" s="21">
        <f t="shared" si="29"/>
        <v>739.00802180949472</v>
      </c>
      <c r="AI65" s="21">
        <f t="shared" si="30"/>
        <v>521.05648760674694</v>
      </c>
      <c r="AJ65" s="21">
        <f t="shared" si="31"/>
        <v>156838.00276963084</v>
      </c>
      <c r="AL65" s="86">
        <f t="shared" si="32"/>
        <v>54</v>
      </c>
      <c r="AM65" s="21">
        <f t="shared" si="33"/>
        <v>553.13345387591653</v>
      </c>
      <c r="AN65" s="21">
        <f t="shared" si="34"/>
        <v>419.12927832682118</v>
      </c>
      <c r="AO65" s="21">
        <f t="shared" si="35"/>
        <v>126157.91277637317</v>
      </c>
    </row>
    <row r="66" spans="1:41" ht="11" customHeight="1">
      <c r="A66" s="148"/>
      <c r="B66" s="148"/>
      <c r="D66" s="40">
        <v>54</v>
      </c>
      <c r="E66" s="41">
        <f t="shared" si="9"/>
        <v>69</v>
      </c>
      <c r="F66" s="42">
        <f t="shared" si="11"/>
        <v>25.237738971615347</v>
      </c>
      <c r="G66" s="112">
        <f t="shared" si="10"/>
        <v>7665.5594304562201</v>
      </c>
      <c r="H66" s="19"/>
      <c r="I66" s="52">
        <f t="shared" si="12"/>
        <v>55</v>
      </c>
      <c r="J66" s="53">
        <f t="shared" si="13"/>
        <v>111.43477212272548</v>
      </c>
      <c r="K66" s="54">
        <f t="shared" si="14"/>
        <v>33541.866408940368</v>
      </c>
      <c r="M66" s="85">
        <v>55</v>
      </c>
      <c r="N66" s="33">
        <f t="shared" si="8"/>
        <v>92</v>
      </c>
      <c r="O66" s="33">
        <f t="shared" si="15"/>
        <v>165.48506343950604</v>
      </c>
      <c r="P66" s="30">
        <f t="shared" si="16"/>
        <v>49903.004095291311</v>
      </c>
      <c r="R66" s="86">
        <f t="shared" si="17"/>
        <v>55</v>
      </c>
      <c r="S66" s="21">
        <f t="shared" si="18"/>
        <v>1378.1167398434316</v>
      </c>
      <c r="T66" s="21">
        <f t="shared" si="19"/>
        <v>768.85601245885437</v>
      </c>
      <c r="U66" s="21">
        <f t="shared" si="20"/>
        <v>231425.65975011516</v>
      </c>
      <c r="W66" s="86">
        <f t="shared" si="21"/>
        <v>55</v>
      </c>
      <c r="X66" s="21">
        <f t="shared" si="22"/>
        <v>1132.0522777899071</v>
      </c>
      <c r="Y66" s="21">
        <f t="shared" si="36"/>
        <v>689.03265369403573</v>
      </c>
      <c r="Z66" s="21">
        <f t="shared" si="23"/>
        <v>207398.82876190476</v>
      </c>
      <c r="AB66" s="86">
        <f t="shared" si="24"/>
        <v>55</v>
      </c>
      <c r="AC66" s="21">
        <f t="shared" si="25"/>
        <v>999.06197645638304</v>
      </c>
      <c r="AD66" s="21">
        <f t="shared" si="26"/>
        <v>637.79265559315593</v>
      </c>
      <c r="AE66" s="21">
        <f t="shared" si="27"/>
        <v>191975.58933353992</v>
      </c>
      <c r="AG66" s="86">
        <f t="shared" si="28"/>
        <v>55</v>
      </c>
      <c r="AH66" s="21">
        <f t="shared" si="29"/>
        <v>739.00802180949472</v>
      </c>
      <c r="AI66" s="21">
        <f t="shared" si="30"/>
        <v>520.32998249273794</v>
      </c>
      <c r="AJ66" s="21">
        <f t="shared" si="31"/>
        <v>156619.32473031408</v>
      </c>
      <c r="AL66" s="86">
        <f t="shared" si="32"/>
        <v>55</v>
      </c>
      <c r="AM66" s="21">
        <f t="shared" si="33"/>
        <v>553.13345387591653</v>
      </c>
      <c r="AN66" s="21">
        <f t="shared" si="34"/>
        <v>418.6825977416575</v>
      </c>
      <c r="AO66" s="21">
        <f t="shared" si="35"/>
        <v>126023.46192023891</v>
      </c>
    </row>
    <row r="67" spans="1:41" ht="11" customHeight="1">
      <c r="A67" s="148"/>
      <c r="B67" s="148"/>
      <c r="D67" s="40">
        <v>55</v>
      </c>
      <c r="E67" s="41">
        <f t="shared" si="9"/>
        <v>69</v>
      </c>
      <c r="F67" s="42">
        <f t="shared" si="11"/>
        <v>25.5518647681874</v>
      </c>
      <c r="G67" s="112">
        <f t="shared" si="10"/>
        <v>7760.1112952244075</v>
      </c>
      <c r="H67" s="19"/>
      <c r="I67" s="52">
        <f t="shared" si="12"/>
        <v>56</v>
      </c>
      <c r="J67" s="53">
        <f t="shared" si="13"/>
        <v>111.80622136313457</v>
      </c>
      <c r="K67" s="54">
        <f t="shared" si="14"/>
        <v>33653.672630303503</v>
      </c>
      <c r="M67" s="85">
        <v>56</v>
      </c>
      <c r="N67" s="33">
        <f t="shared" si="8"/>
        <v>92</v>
      </c>
      <c r="O67" s="33">
        <f t="shared" si="15"/>
        <v>166.34334698430436</v>
      </c>
      <c r="P67" s="30">
        <f t="shared" si="16"/>
        <v>50161.347442275619</v>
      </c>
      <c r="R67" s="86">
        <f t="shared" si="17"/>
        <v>56</v>
      </c>
      <c r="S67" s="21">
        <f t="shared" si="18"/>
        <v>1378.1167398434316</v>
      </c>
      <c r="T67" s="21">
        <f t="shared" si="19"/>
        <v>766.82514336757242</v>
      </c>
      <c r="U67" s="21">
        <f t="shared" si="20"/>
        <v>230814.36815363931</v>
      </c>
      <c r="W67" s="86">
        <f t="shared" si="21"/>
        <v>56</v>
      </c>
      <c r="X67" s="21">
        <f t="shared" si="22"/>
        <v>1132.0522777899071</v>
      </c>
      <c r="Y67" s="21">
        <f t="shared" si="36"/>
        <v>687.55592161371624</v>
      </c>
      <c r="Z67" s="21">
        <f t="shared" si="23"/>
        <v>206954.33240572855</v>
      </c>
      <c r="AB67" s="86">
        <f t="shared" si="24"/>
        <v>56</v>
      </c>
      <c r="AC67" s="21">
        <f t="shared" si="25"/>
        <v>999.06197645638304</v>
      </c>
      <c r="AD67" s="21">
        <f t="shared" si="26"/>
        <v>636.58842452361182</v>
      </c>
      <c r="AE67" s="21">
        <f t="shared" si="27"/>
        <v>191613.11578160716</v>
      </c>
      <c r="AG67" s="86">
        <f t="shared" si="28"/>
        <v>56</v>
      </c>
      <c r="AH67" s="21">
        <f t="shared" si="29"/>
        <v>739.00802180949472</v>
      </c>
      <c r="AI67" s="21">
        <f t="shared" si="30"/>
        <v>519.60105569501536</v>
      </c>
      <c r="AJ67" s="21">
        <f t="shared" si="31"/>
        <v>156399.91776419961</v>
      </c>
      <c r="AL67" s="86">
        <f t="shared" si="32"/>
        <v>56</v>
      </c>
      <c r="AM67" s="21">
        <f t="shared" si="33"/>
        <v>553.13345387591653</v>
      </c>
      <c r="AN67" s="21">
        <f t="shared" si="34"/>
        <v>418.23442822121001</v>
      </c>
      <c r="AO67" s="21">
        <f t="shared" si="35"/>
        <v>125888.56289458422</v>
      </c>
    </row>
    <row r="68" spans="1:41" ht="11" customHeight="1">
      <c r="A68" s="148"/>
      <c r="B68" s="148"/>
      <c r="D68" s="40">
        <v>56</v>
      </c>
      <c r="E68" s="41">
        <f t="shared" si="9"/>
        <v>69</v>
      </c>
      <c r="F68" s="42">
        <f t="shared" si="11"/>
        <v>25.867037650748028</v>
      </c>
      <c r="G68" s="112">
        <f t="shared" si="10"/>
        <v>7854.9783328751555</v>
      </c>
      <c r="H68" s="19"/>
      <c r="I68" s="52">
        <f t="shared" si="12"/>
        <v>57</v>
      </c>
      <c r="J68" s="53">
        <f t="shared" si="13"/>
        <v>112.17890876767835</v>
      </c>
      <c r="K68" s="54">
        <f t="shared" si="14"/>
        <v>33765.851539071184</v>
      </c>
      <c r="M68" s="85">
        <v>57</v>
      </c>
      <c r="N68" s="33">
        <f t="shared" si="8"/>
        <v>92</v>
      </c>
      <c r="O68" s="33">
        <f t="shared" si="15"/>
        <v>167.20449147425208</v>
      </c>
      <c r="P68" s="30">
        <f t="shared" si="16"/>
        <v>50420.55193374987</v>
      </c>
      <c r="R68" s="86">
        <f t="shared" si="17"/>
        <v>57</v>
      </c>
      <c r="S68" s="21">
        <f t="shared" si="18"/>
        <v>1378.1167398434316</v>
      </c>
      <c r="T68" s="21">
        <f t="shared" si="19"/>
        <v>764.787504712653</v>
      </c>
      <c r="U68" s="21">
        <f t="shared" si="20"/>
        <v>230201.03891850854</v>
      </c>
      <c r="W68" s="86">
        <f t="shared" si="21"/>
        <v>57</v>
      </c>
      <c r="X68" s="21">
        <f t="shared" si="22"/>
        <v>1132.0522777899071</v>
      </c>
      <c r="Y68" s="21">
        <f t="shared" si="36"/>
        <v>686.0742670931287</v>
      </c>
      <c r="Z68" s="21">
        <f t="shared" si="23"/>
        <v>206508.35439503175</v>
      </c>
      <c r="AB68" s="86">
        <f t="shared" si="24"/>
        <v>57</v>
      </c>
      <c r="AC68" s="21">
        <f t="shared" si="25"/>
        <v>999.06197645638304</v>
      </c>
      <c r="AD68" s="21">
        <f t="shared" si="26"/>
        <v>635.38017935050266</v>
      </c>
      <c r="AE68" s="21">
        <f t="shared" si="27"/>
        <v>191249.43398450129</v>
      </c>
      <c r="AG68" s="86">
        <f t="shared" si="28"/>
        <v>57</v>
      </c>
      <c r="AH68" s="21">
        <f t="shared" si="29"/>
        <v>739.00802180949472</v>
      </c>
      <c r="AI68" s="21">
        <f t="shared" si="30"/>
        <v>518.86969914130043</v>
      </c>
      <c r="AJ68" s="21">
        <f t="shared" si="31"/>
        <v>156179.77944153143</v>
      </c>
      <c r="AL68" s="86">
        <f t="shared" si="32"/>
        <v>57</v>
      </c>
      <c r="AM68" s="21">
        <f t="shared" si="33"/>
        <v>553.13345387591653</v>
      </c>
      <c r="AN68" s="21">
        <f t="shared" si="34"/>
        <v>417.784764802361</v>
      </c>
      <c r="AO68" s="21">
        <f t="shared" si="35"/>
        <v>125753.21420551067</v>
      </c>
    </row>
    <row r="69" spans="1:41" ht="11" customHeight="1">
      <c r="A69" s="148"/>
      <c r="B69" s="148"/>
      <c r="D69" s="40">
        <v>57</v>
      </c>
      <c r="E69" s="41">
        <f t="shared" si="9"/>
        <v>69</v>
      </c>
      <c r="F69" s="42">
        <f t="shared" si="11"/>
        <v>26.183261109583853</v>
      </c>
      <c r="G69" s="112">
        <f t="shared" si="10"/>
        <v>7950.1615939847397</v>
      </c>
      <c r="H69" s="19"/>
      <c r="I69" s="52">
        <f t="shared" si="12"/>
        <v>58</v>
      </c>
      <c r="J69" s="53">
        <f t="shared" si="13"/>
        <v>112.55283846357061</v>
      </c>
      <c r="K69" s="54">
        <f t="shared" si="14"/>
        <v>33878.404377534753</v>
      </c>
      <c r="M69" s="85">
        <v>58</v>
      </c>
      <c r="N69" s="33">
        <f t="shared" si="8"/>
        <v>92</v>
      </c>
      <c r="O69" s="33">
        <f t="shared" si="15"/>
        <v>168.0685064458329</v>
      </c>
      <c r="P69" s="30">
        <f t="shared" si="16"/>
        <v>50680.6204401957</v>
      </c>
      <c r="R69" s="86">
        <f t="shared" si="17"/>
        <v>58</v>
      </c>
      <c r="S69" s="21">
        <f t="shared" si="18"/>
        <v>1378.1167398434316</v>
      </c>
      <c r="T69" s="21">
        <f t="shared" si="19"/>
        <v>762.74307392888375</v>
      </c>
      <c r="U69" s="21">
        <f t="shared" si="20"/>
        <v>229585.66525259402</v>
      </c>
      <c r="W69" s="86">
        <f t="shared" si="21"/>
        <v>58</v>
      </c>
      <c r="X69" s="21">
        <f t="shared" si="22"/>
        <v>1132.0522777899071</v>
      </c>
      <c r="Y69" s="21">
        <f t="shared" si="36"/>
        <v>684.58767372413956</v>
      </c>
      <c r="Z69" s="21">
        <f t="shared" si="23"/>
        <v>206060.88979096597</v>
      </c>
      <c r="AB69" s="86">
        <f t="shared" si="24"/>
        <v>58</v>
      </c>
      <c r="AC69" s="21">
        <f t="shared" si="25"/>
        <v>999.06197645638304</v>
      </c>
      <c r="AD69" s="21">
        <f t="shared" si="26"/>
        <v>634.16790669348302</v>
      </c>
      <c r="AE69" s="21">
        <f t="shared" si="27"/>
        <v>190884.53991473839</v>
      </c>
      <c r="AG69" s="86">
        <f t="shared" si="28"/>
        <v>58</v>
      </c>
      <c r="AH69" s="21">
        <f t="shared" si="29"/>
        <v>739.00802180949472</v>
      </c>
      <c r="AI69" s="21">
        <f t="shared" si="30"/>
        <v>518.13590473240652</v>
      </c>
      <c r="AJ69" s="21">
        <f t="shared" si="31"/>
        <v>155958.90732445434</v>
      </c>
      <c r="AL69" s="86">
        <f t="shared" si="32"/>
        <v>58</v>
      </c>
      <c r="AM69" s="21">
        <f t="shared" si="33"/>
        <v>553.13345387591653</v>
      </c>
      <c r="AN69" s="21">
        <f t="shared" si="34"/>
        <v>417.33360250544916</v>
      </c>
      <c r="AO69" s="21">
        <f t="shared" si="35"/>
        <v>125617.4143541402</v>
      </c>
    </row>
    <row r="70" spans="1:41" ht="11" customHeight="1">
      <c r="A70" s="148"/>
      <c r="B70" s="148"/>
      <c r="D70" s="40">
        <v>58</v>
      </c>
      <c r="E70" s="41">
        <f t="shared" si="9"/>
        <v>69</v>
      </c>
      <c r="F70" s="42">
        <f t="shared" si="11"/>
        <v>26.500538646615798</v>
      </c>
      <c r="G70" s="112">
        <f t="shared" si="10"/>
        <v>8045.6621326313552</v>
      </c>
      <c r="H70" s="19"/>
      <c r="I70" s="52">
        <f t="shared" si="12"/>
        <v>59</v>
      </c>
      <c r="J70" s="53">
        <f t="shared" si="13"/>
        <v>112.92801459178251</v>
      </c>
      <c r="K70" s="54">
        <f t="shared" si="14"/>
        <v>33991.332392126533</v>
      </c>
      <c r="M70" s="85">
        <v>59</v>
      </c>
      <c r="N70" s="33">
        <f t="shared" si="8"/>
        <v>92</v>
      </c>
      <c r="O70" s="33">
        <f t="shared" si="15"/>
        <v>168.935401467319</v>
      </c>
      <c r="P70" s="30">
        <f t="shared" si="16"/>
        <v>50941.555841663016</v>
      </c>
      <c r="R70" s="86">
        <f t="shared" si="17"/>
        <v>59</v>
      </c>
      <c r="S70" s="21">
        <f t="shared" si="18"/>
        <v>1378.1167398434316</v>
      </c>
      <c r="T70" s="21">
        <f t="shared" si="19"/>
        <v>760.69182837583537</v>
      </c>
      <c r="U70" s="21">
        <f t="shared" si="20"/>
        <v>228968.24034112642</v>
      </c>
      <c r="W70" s="86">
        <f t="shared" si="21"/>
        <v>59</v>
      </c>
      <c r="X70" s="21">
        <f t="shared" si="22"/>
        <v>1132.0522777899071</v>
      </c>
      <c r="Y70" s="21">
        <f t="shared" si="36"/>
        <v>683.0961250439201</v>
      </c>
      <c r="Z70" s="21">
        <f t="shared" si="23"/>
        <v>205611.93363821998</v>
      </c>
      <c r="AB70" s="86">
        <f t="shared" si="24"/>
        <v>59</v>
      </c>
      <c r="AC70" s="21">
        <f t="shared" si="25"/>
        <v>999.06197645638304</v>
      </c>
      <c r="AD70" s="21">
        <f t="shared" si="26"/>
        <v>632.95159312760677</v>
      </c>
      <c r="AE70" s="21">
        <f t="shared" si="27"/>
        <v>190518.42953140961</v>
      </c>
      <c r="AG70" s="86">
        <f t="shared" si="28"/>
        <v>59</v>
      </c>
      <c r="AH70" s="21">
        <f t="shared" si="29"/>
        <v>739.00802180949472</v>
      </c>
      <c r="AI70" s="21">
        <f t="shared" si="30"/>
        <v>517.39966434214955</v>
      </c>
      <c r="AJ70" s="21">
        <f t="shared" si="31"/>
        <v>155737.298966987</v>
      </c>
      <c r="AL70" s="86">
        <f t="shared" si="32"/>
        <v>59</v>
      </c>
      <c r="AM70" s="21">
        <f t="shared" si="33"/>
        <v>553.13345387591653</v>
      </c>
      <c r="AN70" s="21">
        <f t="shared" si="34"/>
        <v>416.88093633421431</v>
      </c>
      <c r="AO70" s="21">
        <f t="shared" si="35"/>
        <v>125481.16183659851</v>
      </c>
    </row>
    <row r="71" spans="1:41" ht="11" customHeight="1">
      <c r="A71" s="148"/>
      <c r="B71" s="148"/>
      <c r="D71" s="40">
        <v>59</v>
      </c>
      <c r="E71" s="41">
        <f t="shared" si="9"/>
        <v>69</v>
      </c>
      <c r="F71" s="42">
        <f t="shared" si="11"/>
        <v>26.818873775437851</v>
      </c>
      <c r="G71" s="112">
        <f t="shared" si="10"/>
        <v>8141.4810064067933</v>
      </c>
      <c r="H71" s="19"/>
      <c r="I71" s="52">
        <f t="shared" si="12"/>
        <v>60</v>
      </c>
      <c r="J71" s="53">
        <f t="shared" si="13"/>
        <v>113.30444130708844</v>
      </c>
      <c r="K71" s="54">
        <f t="shared" si="14"/>
        <v>34104.636833433622</v>
      </c>
      <c r="M71" s="85">
        <v>60</v>
      </c>
      <c r="N71" s="33">
        <f t="shared" si="8"/>
        <v>92</v>
      </c>
      <c r="O71" s="33">
        <f t="shared" si="15"/>
        <v>169.80518613887673</v>
      </c>
      <c r="P71" s="30">
        <f t="shared" si="16"/>
        <v>51203.36102780189</v>
      </c>
      <c r="R71" s="86">
        <f t="shared" si="17"/>
        <v>60</v>
      </c>
      <c r="S71" s="21">
        <f t="shared" si="18"/>
        <v>1378.1167398434316</v>
      </c>
      <c r="T71" s="21">
        <f t="shared" si="19"/>
        <v>758.63374533760998</v>
      </c>
      <c r="U71" s="21">
        <f t="shared" si="20"/>
        <v>228348.75734662061</v>
      </c>
      <c r="W71" s="86">
        <f t="shared" si="21"/>
        <v>60</v>
      </c>
      <c r="X71" s="21">
        <f t="shared" si="22"/>
        <v>1132.0522777899071</v>
      </c>
      <c r="Y71" s="21">
        <f t="shared" si="36"/>
        <v>681.59960453476685</v>
      </c>
      <c r="Z71" s="21">
        <f t="shared" si="23"/>
        <v>205161.48096496484</v>
      </c>
      <c r="AB71" s="86">
        <f t="shared" si="24"/>
        <v>60</v>
      </c>
      <c r="AC71" s="21">
        <f t="shared" si="25"/>
        <v>999.06197645638304</v>
      </c>
      <c r="AD71" s="21">
        <f t="shared" si="26"/>
        <v>631.73122518317746</v>
      </c>
      <c r="AE71" s="21">
        <f t="shared" si="27"/>
        <v>190151.09878013641</v>
      </c>
      <c r="AG71" s="86">
        <f t="shared" si="28"/>
        <v>60</v>
      </c>
      <c r="AH71" s="21">
        <f t="shared" si="29"/>
        <v>739.00802180949472</v>
      </c>
      <c r="AI71" s="21">
        <f t="shared" si="30"/>
        <v>516.66096981725843</v>
      </c>
      <c r="AJ71" s="21">
        <f t="shared" si="31"/>
        <v>155514.95191499477</v>
      </c>
      <c r="AL71" s="86">
        <f t="shared" si="32"/>
        <v>60</v>
      </c>
      <c r="AM71" s="21">
        <f t="shared" si="33"/>
        <v>553.13345387591653</v>
      </c>
      <c r="AN71" s="21">
        <f t="shared" si="34"/>
        <v>416.42676127574197</v>
      </c>
      <c r="AO71" s="21">
        <f t="shared" si="35"/>
        <v>125344.45514399833</v>
      </c>
    </row>
    <row r="72" spans="1:41" ht="11" customHeight="1">
      <c r="A72" s="148"/>
      <c r="B72" s="148"/>
      <c r="D72" s="40">
        <v>60</v>
      </c>
      <c r="E72" s="41">
        <f t="shared" si="9"/>
        <v>69</v>
      </c>
      <c r="F72" s="42">
        <f t="shared" si="11"/>
        <v>27.138270021355979</v>
      </c>
      <c r="G72" s="112">
        <f t="shared" si="10"/>
        <v>8237.6192764281495</v>
      </c>
      <c r="H72" s="19"/>
      <c r="I72" s="52">
        <f t="shared" si="12"/>
        <v>61</v>
      </c>
      <c r="J72" s="53">
        <f t="shared" si="13"/>
        <v>113.68212277811209</v>
      </c>
      <c r="K72" s="54">
        <f t="shared" si="14"/>
        <v>34218.318956211733</v>
      </c>
      <c r="M72" s="85">
        <v>61</v>
      </c>
      <c r="N72" s="33">
        <f t="shared" si="8"/>
        <v>92</v>
      </c>
      <c r="O72" s="33">
        <f t="shared" si="15"/>
        <v>170.67787009267298</v>
      </c>
      <c r="P72" s="30">
        <f t="shared" si="16"/>
        <v>51466.038897894563</v>
      </c>
      <c r="R72" s="86">
        <f t="shared" si="17"/>
        <v>61</v>
      </c>
      <c r="S72" s="21">
        <f t="shared" si="18"/>
        <v>1378.1167398434316</v>
      </c>
      <c r="T72" s="21">
        <f t="shared" si="19"/>
        <v>756.56880202259072</v>
      </c>
      <c r="U72" s="21">
        <f t="shared" si="20"/>
        <v>227727.20940879977</v>
      </c>
      <c r="W72" s="86">
        <f t="shared" si="21"/>
        <v>61</v>
      </c>
      <c r="X72" s="21">
        <f t="shared" si="22"/>
        <v>1132.0522777899071</v>
      </c>
      <c r="Y72" s="21">
        <f t="shared" si="36"/>
        <v>680.09809562391649</v>
      </c>
      <c r="Z72" s="21">
        <f t="shared" si="23"/>
        <v>204709.52678279884</v>
      </c>
      <c r="AB72" s="86">
        <f t="shared" si="24"/>
        <v>61</v>
      </c>
      <c r="AC72" s="21">
        <f t="shared" si="25"/>
        <v>999.06197645638304</v>
      </c>
      <c r="AD72" s="21">
        <f t="shared" si="26"/>
        <v>630.50678934560017</v>
      </c>
      <c r="AE72" s="21">
        <f t="shared" si="27"/>
        <v>189782.54359302565</v>
      </c>
      <c r="AG72" s="86">
        <f t="shared" si="28"/>
        <v>61</v>
      </c>
      <c r="AH72" s="21">
        <f t="shared" si="29"/>
        <v>739.00802180949472</v>
      </c>
      <c r="AI72" s="21">
        <f t="shared" si="30"/>
        <v>515.91981297728432</v>
      </c>
      <c r="AJ72" s="21">
        <f t="shared" si="31"/>
        <v>155291.86370616258</v>
      </c>
      <c r="AL72" s="86">
        <f t="shared" si="32"/>
        <v>61</v>
      </c>
      <c r="AM72" s="21">
        <f t="shared" si="33"/>
        <v>553.13345387591653</v>
      </c>
      <c r="AN72" s="21">
        <f t="shared" si="34"/>
        <v>415.97107230040814</v>
      </c>
      <c r="AO72" s="21">
        <f t="shared" si="35"/>
        <v>125207.29276242283</v>
      </c>
    </row>
    <row r="73" spans="1:41" ht="11" customHeight="1">
      <c r="A73" s="148"/>
      <c r="B73" s="148"/>
      <c r="D73" s="40">
        <v>61</v>
      </c>
      <c r="E73" s="41">
        <f t="shared" si="9"/>
        <v>69</v>
      </c>
      <c r="F73" s="42">
        <f t="shared" si="11"/>
        <v>27.458730921427165</v>
      </c>
      <c r="G73" s="112">
        <f t="shared" si="10"/>
        <v>8334.0780073495771</v>
      </c>
      <c r="H73" s="19"/>
      <c r="I73" s="52">
        <f t="shared" si="12"/>
        <v>62</v>
      </c>
      <c r="J73" s="53">
        <f t="shared" si="13"/>
        <v>114.06106318737244</v>
      </c>
      <c r="K73" s="54">
        <f t="shared" si="14"/>
        <v>34332.380019399105</v>
      </c>
      <c r="M73" s="85">
        <v>62</v>
      </c>
      <c r="N73" s="33">
        <f t="shared" si="8"/>
        <v>92</v>
      </c>
      <c r="O73" s="33">
        <f t="shared" si="15"/>
        <v>171.55346299298188</v>
      </c>
      <c r="P73" s="30">
        <f t="shared" si="16"/>
        <v>51729.592360887546</v>
      </c>
      <c r="R73" s="86">
        <f t="shared" si="17"/>
        <v>62</v>
      </c>
      <c r="S73" s="21">
        <f t="shared" si="18"/>
        <v>1378.1167398434316</v>
      </c>
      <c r="T73" s="21">
        <f t="shared" si="19"/>
        <v>754.49697556318779</v>
      </c>
      <c r="U73" s="21">
        <f t="shared" si="20"/>
        <v>227103.58964451952</v>
      </c>
      <c r="W73" s="86">
        <f t="shared" si="21"/>
        <v>62</v>
      </c>
      <c r="X73" s="21">
        <f t="shared" si="22"/>
        <v>1132.0522777899071</v>
      </c>
      <c r="Y73" s="21">
        <f t="shared" si="36"/>
        <v>678.59158168336307</v>
      </c>
      <c r="Z73" s="21">
        <f t="shared" si="23"/>
        <v>204256.0660866923</v>
      </c>
      <c r="AB73" s="86">
        <f t="shared" si="24"/>
        <v>62</v>
      </c>
      <c r="AC73" s="21">
        <f t="shared" si="25"/>
        <v>999.06197645638304</v>
      </c>
      <c r="AD73" s="21">
        <f t="shared" si="26"/>
        <v>629.2782720552309</v>
      </c>
      <c r="AE73" s="21">
        <f t="shared" si="27"/>
        <v>189412.75988862451</v>
      </c>
      <c r="AG73" s="86">
        <f t="shared" si="28"/>
        <v>62</v>
      </c>
      <c r="AH73" s="21">
        <f t="shared" si="29"/>
        <v>739.00802180949472</v>
      </c>
      <c r="AI73" s="21">
        <f t="shared" si="30"/>
        <v>515.17618561451036</v>
      </c>
      <c r="AJ73" s="21">
        <f t="shared" si="31"/>
        <v>155068.03186996761</v>
      </c>
      <c r="AL73" s="86">
        <f t="shared" si="32"/>
        <v>62</v>
      </c>
      <c r="AM73" s="21">
        <f t="shared" si="33"/>
        <v>553.13345387591653</v>
      </c>
      <c r="AN73" s="21">
        <f t="shared" si="34"/>
        <v>415.5138643618231</v>
      </c>
      <c r="AO73" s="21">
        <f t="shared" si="35"/>
        <v>125069.67317290875</v>
      </c>
    </row>
    <row r="74" spans="1:41" ht="11" customHeight="1">
      <c r="A74" s="148"/>
      <c r="B74" s="148"/>
      <c r="D74" s="40">
        <v>62</v>
      </c>
      <c r="E74" s="41">
        <f t="shared" si="9"/>
        <v>69</v>
      </c>
      <c r="F74" s="42">
        <f t="shared" si="11"/>
        <v>27.780260024498592</v>
      </c>
      <c r="G74" s="112">
        <f t="shared" si="10"/>
        <v>8430.8582673740748</v>
      </c>
      <c r="H74" s="19"/>
      <c r="I74" s="52">
        <f t="shared" si="12"/>
        <v>63</v>
      </c>
      <c r="J74" s="53">
        <f t="shared" si="13"/>
        <v>114.44126673133036</v>
      </c>
      <c r="K74" s="54">
        <f t="shared" si="14"/>
        <v>34446.821286130435</v>
      </c>
      <c r="M74" s="85">
        <v>63</v>
      </c>
      <c r="N74" s="33">
        <f t="shared" si="8"/>
        <v>92</v>
      </c>
      <c r="O74" s="33">
        <f t="shared" si="15"/>
        <v>172.43197453629182</v>
      </c>
      <c r="P74" s="30">
        <f t="shared" si="16"/>
        <v>51994.024335423834</v>
      </c>
      <c r="R74" s="86">
        <f t="shared" si="17"/>
        <v>63</v>
      </c>
      <c r="S74" s="21">
        <f t="shared" si="18"/>
        <v>1378.1167398434316</v>
      </c>
      <c r="T74" s="21">
        <f t="shared" si="19"/>
        <v>752.418243015587</v>
      </c>
      <c r="U74" s="21">
        <f t="shared" si="20"/>
        <v>226477.8911476917</v>
      </c>
      <c r="W74" s="86">
        <f t="shared" si="21"/>
        <v>63</v>
      </c>
      <c r="X74" s="21">
        <f t="shared" si="22"/>
        <v>1132.0522777899071</v>
      </c>
      <c r="Y74" s="21">
        <f t="shared" si="36"/>
        <v>677.08004602967469</v>
      </c>
      <c r="Z74" s="21">
        <f t="shared" si="23"/>
        <v>203801.09385493206</v>
      </c>
      <c r="AB74" s="86">
        <f t="shared" si="24"/>
        <v>63</v>
      </c>
      <c r="AC74" s="21">
        <f t="shared" si="25"/>
        <v>999.06197645638304</v>
      </c>
      <c r="AD74" s="21">
        <f t="shared" si="26"/>
        <v>628.04565970722717</v>
      </c>
      <c r="AE74" s="21">
        <f t="shared" si="27"/>
        <v>189041.74357187535</v>
      </c>
      <c r="AG74" s="86">
        <f t="shared" si="28"/>
        <v>63</v>
      </c>
      <c r="AH74" s="21">
        <f t="shared" si="29"/>
        <v>739.00802180949472</v>
      </c>
      <c r="AI74" s="21">
        <f t="shared" si="30"/>
        <v>514.43007949386049</v>
      </c>
      <c r="AJ74" s="21">
        <f t="shared" si="31"/>
        <v>154843.45392765198</v>
      </c>
      <c r="AL74" s="86">
        <f t="shared" si="32"/>
        <v>63</v>
      </c>
      <c r="AM74" s="21">
        <f t="shared" si="33"/>
        <v>553.13345387591653</v>
      </c>
      <c r="AN74" s="21">
        <f t="shared" si="34"/>
        <v>415.05513239677612</v>
      </c>
      <c r="AO74" s="21">
        <f t="shared" si="35"/>
        <v>124931.59485142962</v>
      </c>
    </row>
    <row r="75" spans="1:41" ht="11" customHeight="1">
      <c r="D75" s="40">
        <v>63</v>
      </c>
      <c r="E75" s="41">
        <f t="shared" si="9"/>
        <v>69</v>
      </c>
      <c r="F75" s="42">
        <f t="shared" si="11"/>
        <v>28.102860891246916</v>
      </c>
      <c r="G75" s="112">
        <f t="shared" si="10"/>
        <v>8527.9611282653223</v>
      </c>
      <c r="H75" s="19"/>
      <c r="I75" s="52">
        <f t="shared" si="12"/>
        <v>64</v>
      </c>
      <c r="J75" s="53">
        <f t="shared" si="13"/>
        <v>114.82273762043479</v>
      </c>
      <c r="K75" s="54">
        <f t="shared" si="14"/>
        <v>34561.644023750872</v>
      </c>
      <c r="M75" s="85">
        <v>64</v>
      </c>
      <c r="N75" s="33">
        <f t="shared" si="8"/>
        <v>92</v>
      </c>
      <c r="O75" s="33">
        <f t="shared" si="15"/>
        <v>173.31341445141277</v>
      </c>
      <c r="P75" s="30">
        <f t="shared" si="16"/>
        <v>52259.337749875245</v>
      </c>
      <c r="R75" s="86">
        <f t="shared" si="17"/>
        <v>64</v>
      </c>
      <c r="S75" s="21">
        <f t="shared" si="18"/>
        <v>1378.1167398434316</v>
      </c>
      <c r="T75" s="21">
        <f t="shared" si="19"/>
        <v>750.33258135949427</v>
      </c>
      <c r="U75" s="21">
        <f t="shared" si="20"/>
        <v>225850.10698920776</v>
      </c>
      <c r="W75" s="86">
        <f t="shared" si="21"/>
        <v>64</v>
      </c>
      <c r="X75" s="21">
        <f t="shared" si="22"/>
        <v>1132.0522777899071</v>
      </c>
      <c r="Y75" s="21">
        <f t="shared" si="36"/>
        <v>675.56347192380713</v>
      </c>
      <c r="Z75" s="21">
        <f t="shared" si="23"/>
        <v>203344.60504906595</v>
      </c>
      <c r="AB75" s="86">
        <f t="shared" si="24"/>
        <v>64</v>
      </c>
      <c r="AC75" s="21">
        <f t="shared" si="25"/>
        <v>999.06197645638304</v>
      </c>
      <c r="AD75" s="21">
        <f t="shared" si="26"/>
        <v>626.8089386513966</v>
      </c>
      <c r="AE75" s="21">
        <f t="shared" si="27"/>
        <v>188669.49053407038</v>
      </c>
      <c r="AG75" s="86">
        <f t="shared" si="28"/>
        <v>64</v>
      </c>
      <c r="AH75" s="21">
        <f t="shared" si="29"/>
        <v>739.00802180949472</v>
      </c>
      <c r="AI75" s="21">
        <f t="shared" si="30"/>
        <v>513.68148635280829</v>
      </c>
      <c r="AJ75" s="21">
        <f t="shared" si="31"/>
        <v>154618.12739219531</v>
      </c>
      <c r="AL75" s="86">
        <f t="shared" si="32"/>
        <v>64</v>
      </c>
      <c r="AM75" s="21">
        <f t="shared" si="33"/>
        <v>553.13345387591653</v>
      </c>
      <c r="AN75" s="21">
        <f t="shared" si="34"/>
        <v>414.59487132517899</v>
      </c>
      <c r="AO75" s="21">
        <f t="shared" si="35"/>
        <v>124793.05626887889</v>
      </c>
    </row>
    <row r="76" spans="1:41" ht="11" customHeight="1">
      <c r="A76" s="1"/>
      <c r="D76" s="40">
        <v>64</v>
      </c>
      <c r="E76" s="41">
        <f t="shared" si="9"/>
        <v>69</v>
      </c>
      <c r="F76" s="42">
        <f t="shared" si="11"/>
        <v>28.426537094217739</v>
      </c>
      <c r="G76" s="112">
        <f t="shared" si="10"/>
        <v>8625.3876653595398</v>
      </c>
      <c r="H76" s="19"/>
      <c r="I76" s="52">
        <f t="shared" si="12"/>
        <v>65</v>
      </c>
      <c r="J76" s="53">
        <f t="shared" si="13"/>
        <v>115.20548007916959</v>
      </c>
      <c r="K76" s="54">
        <f t="shared" si="14"/>
        <v>34676.849503830039</v>
      </c>
      <c r="M76" s="85">
        <v>65</v>
      </c>
      <c r="N76" s="33">
        <f t="shared" ref="N76:N139" si="37">$B$21+$B$22</f>
        <v>92</v>
      </c>
      <c r="O76" s="33">
        <f t="shared" si="15"/>
        <v>174.19779249958415</v>
      </c>
      <c r="P76" s="30">
        <f t="shared" si="16"/>
        <v>52525.535542374826</v>
      </c>
      <c r="R76" s="86">
        <f t="shared" si="17"/>
        <v>65</v>
      </c>
      <c r="S76" s="21">
        <f t="shared" si="18"/>
        <v>1378.1167398434316</v>
      </c>
      <c r="T76" s="21">
        <f t="shared" si="19"/>
        <v>748.23996749788114</v>
      </c>
      <c r="U76" s="21">
        <f t="shared" si="20"/>
        <v>225220.23021686223</v>
      </c>
      <c r="W76" s="86">
        <f t="shared" si="21"/>
        <v>65</v>
      </c>
      <c r="X76" s="21">
        <f t="shared" si="22"/>
        <v>1132.0522777899071</v>
      </c>
      <c r="Y76" s="21">
        <f t="shared" si="36"/>
        <v>674.04184257092015</v>
      </c>
      <c r="Z76" s="21">
        <f t="shared" si="23"/>
        <v>202886.59461384694</v>
      </c>
      <c r="AB76" s="86">
        <f t="shared" si="24"/>
        <v>65</v>
      </c>
      <c r="AC76" s="21">
        <f t="shared" si="25"/>
        <v>999.06197645638304</v>
      </c>
      <c r="AD76" s="21">
        <f t="shared" si="26"/>
        <v>625.56809519204671</v>
      </c>
      <c r="AE76" s="21">
        <f t="shared" si="27"/>
        <v>188295.99665280606</v>
      </c>
      <c r="AG76" s="86">
        <f t="shared" si="28"/>
        <v>65</v>
      </c>
      <c r="AH76" s="21">
        <f t="shared" si="29"/>
        <v>739.00802180949472</v>
      </c>
      <c r="AI76" s="21">
        <f t="shared" si="30"/>
        <v>512.93039790128614</v>
      </c>
      <c r="AJ76" s="21">
        <f t="shared" si="31"/>
        <v>154392.04976828711</v>
      </c>
      <c r="AL76" s="86">
        <f t="shared" si="32"/>
        <v>65</v>
      </c>
      <c r="AM76" s="21">
        <f t="shared" si="33"/>
        <v>553.13345387591653</v>
      </c>
      <c r="AN76" s="21">
        <f t="shared" si="34"/>
        <v>414.13307605000995</v>
      </c>
      <c r="AO76" s="21">
        <f t="shared" si="35"/>
        <v>124654.05589105299</v>
      </c>
    </row>
    <row r="77" spans="1:41" ht="11" customHeight="1">
      <c r="A77" s="148" t="s">
        <v>51</v>
      </c>
      <c r="B77" s="149"/>
      <c r="D77" s="40">
        <v>65</v>
      </c>
      <c r="E77" s="41">
        <f t="shared" ref="E77:E140" si="38">$G$7</f>
        <v>69</v>
      </c>
      <c r="F77" s="42">
        <f t="shared" si="11"/>
        <v>28.751292217865132</v>
      </c>
      <c r="G77" s="112">
        <f t="shared" ref="G77:G140" si="39">G76+G76*$G$4/12+E77</f>
        <v>8723.1389575774047</v>
      </c>
      <c r="H77" s="19"/>
      <c r="I77" s="52">
        <f t="shared" si="12"/>
        <v>66</v>
      </c>
      <c r="J77" s="53">
        <f t="shared" si="13"/>
        <v>115.58949834610013</v>
      </c>
      <c r="K77" s="54">
        <f t="shared" si="14"/>
        <v>34792.439002176136</v>
      </c>
      <c r="M77" s="85">
        <v>66</v>
      </c>
      <c r="N77" s="33">
        <f t="shared" si="37"/>
        <v>92</v>
      </c>
      <c r="O77" s="33">
        <f t="shared" si="15"/>
        <v>175.08511847458274</v>
      </c>
      <c r="P77" s="30">
        <f t="shared" si="16"/>
        <v>52792.62066084941</v>
      </c>
      <c r="R77" s="86">
        <f t="shared" si="17"/>
        <v>66</v>
      </c>
      <c r="S77" s="21">
        <f t="shared" si="18"/>
        <v>1378.1167398434316</v>
      </c>
      <c r="T77" s="21">
        <f t="shared" si="19"/>
        <v>746.14037825672938</v>
      </c>
      <c r="U77" s="21">
        <f t="shared" si="20"/>
        <v>224588.25385527554</v>
      </c>
      <c r="W77" s="86">
        <f t="shared" si="21"/>
        <v>66</v>
      </c>
      <c r="X77" s="21">
        <f t="shared" si="22"/>
        <v>1132.0522777899071</v>
      </c>
      <c r="Y77" s="21">
        <f t="shared" si="36"/>
        <v>672.51514112019015</v>
      </c>
      <c r="Z77" s="21">
        <f t="shared" si="23"/>
        <v>202427.05747717721</v>
      </c>
      <c r="AB77" s="86">
        <f t="shared" si="24"/>
        <v>66</v>
      </c>
      <c r="AC77" s="21">
        <f t="shared" si="25"/>
        <v>999.06197645638304</v>
      </c>
      <c r="AD77" s="21">
        <f t="shared" si="26"/>
        <v>624.32311558783238</v>
      </c>
      <c r="AE77" s="21">
        <f t="shared" si="27"/>
        <v>187921.25779193753</v>
      </c>
      <c r="AG77" s="86">
        <f t="shared" si="28"/>
        <v>66</v>
      </c>
      <c r="AH77" s="21">
        <f t="shared" si="29"/>
        <v>739.00802180949472</v>
      </c>
      <c r="AI77" s="21">
        <f t="shared" si="30"/>
        <v>512.1768058215921</v>
      </c>
      <c r="AJ77" s="21">
        <f t="shared" si="31"/>
        <v>154165.21855229922</v>
      </c>
      <c r="AL77" s="86">
        <f t="shared" si="32"/>
        <v>66</v>
      </c>
      <c r="AM77" s="21">
        <f t="shared" si="33"/>
        <v>553.13345387591653</v>
      </c>
      <c r="AN77" s="21">
        <f t="shared" si="34"/>
        <v>413.66974145725698</v>
      </c>
      <c r="AO77" s="21">
        <f t="shared" si="35"/>
        <v>124514.59217863434</v>
      </c>
    </row>
    <row r="78" spans="1:41" ht="11" customHeight="1">
      <c r="A78" s="149"/>
      <c r="B78" s="149"/>
      <c r="D78" s="40">
        <v>66</v>
      </c>
      <c r="E78" s="41">
        <f t="shared" si="38"/>
        <v>69</v>
      </c>
      <c r="F78" s="42">
        <f t="shared" ref="F78:F141" si="40">G77*$G$4/12</f>
        <v>29.077129858591348</v>
      </c>
      <c r="G78" s="112">
        <f t="shared" si="39"/>
        <v>8821.2160874359961</v>
      </c>
      <c r="H78" s="19"/>
      <c r="I78" s="52">
        <f t="shared" ref="I78:I95" si="41">IF(LEN(I77)=0,"",IF($B$13*12-18*12&gt;=(I77+1),I77+1,""))</f>
        <v>67</v>
      </c>
      <c r="J78" s="53">
        <f t="shared" ref="J78:J95" si="42">IF(LEN(I78)=0,"",$K$4*K77/12)</f>
        <v>115.97479667392047</v>
      </c>
      <c r="K78" s="54">
        <f t="shared" ref="K78:K95" si="43">IF(LEN(I78)=0,"",K77+J78)</f>
        <v>34908.413798850059</v>
      </c>
      <c r="M78" s="85">
        <v>67</v>
      </c>
      <c r="N78" s="33">
        <f t="shared" si="37"/>
        <v>92</v>
      </c>
      <c r="O78" s="33">
        <f t="shared" ref="O78:O141" si="44">P77*$P$4/12</f>
        <v>175.97540220283136</v>
      </c>
      <c r="P78" s="30">
        <f t="shared" ref="P78:P141" si="45">P77+O78+N78</f>
        <v>53060.596063052239</v>
      </c>
      <c r="R78" s="86">
        <f t="shared" ref="R78:R141" si="46">IF(LEN(R77)=0,"",IF(R77+1&lt;=(90*12-($B$13*12+40*12)),R77+1,""))</f>
        <v>67</v>
      </c>
      <c r="S78" s="21">
        <f t="shared" ref="S78:S141" si="47">IF(LEN(R78)=0,"",$U$7)</f>
        <v>1378.1167398434316</v>
      </c>
      <c r="T78" s="21">
        <f t="shared" ref="T78:T141" si="48">IF(LEN(R78)=0,"",(U77-S78)*$U$4/12)</f>
        <v>744.03379038477385</v>
      </c>
      <c r="U78" s="21">
        <f t="shared" ref="U78:U141" si="49">IF(LEN(R78)=0,"",U77-S78+T78)</f>
        <v>223954.17090581689</v>
      </c>
      <c r="W78" s="86">
        <f t="shared" ref="W78:W141" si="50">IF(LEN(W77)=0,"",IF(W77+1&lt;=(90*12-($B$13*12+37*12)),W77+1,""))</f>
        <v>67</v>
      </c>
      <c r="X78" s="21">
        <f t="shared" ref="X78:X141" si="51">IF(LEN(W78)=0,"",$Z$7)</f>
        <v>1132.0522777899071</v>
      </c>
      <c r="Y78" s="21">
        <f t="shared" si="36"/>
        <v>670.98335066462425</v>
      </c>
      <c r="Z78" s="21">
        <f t="shared" ref="Z78:Z141" si="52">IF(LEN(W78)=0,"",Z77-X78+Y78)</f>
        <v>201965.9885500519</v>
      </c>
      <c r="AB78" s="86">
        <f t="shared" ref="AB78:AB141" si="53">IF(LEN(AB77)=0,"",IF(AB77+1&lt;=(90*12-($B$13*12+35*12)),AB77+1,""))</f>
        <v>67</v>
      </c>
      <c r="AC78" s="21">
        <f t="shared" ref="AC78:AC141" si="54">IF(LEN(AB78)=0,"",$AE$7)</f>
        <v>999.06197645638304</v>
      </c>
      <c r="AD78" s="21">
        <f t="shared" ref="AD78:AD141" si="55">IF(LEN(AB78)=0,"",(AE77-AC78)*$AE$4/12)</f>
        <v>623.07398605160381</v>
      </c>
      <c r="AE78" s="21">
        <f t="shared" ref="AE78:AE141" si="56">IF(LEN(AB78)=0,"",AE77-AC78+AD78)</f>
        <v>187545.26980153276</v>
      </c>
      <c r="AG78" s="86">
        <f t="shared" ref="AG78:AG141" si="57">IF(LEN(AG77)=0,"",IF(AG77+1&lt;=(90*12-($B$13*12+30*12)),AG77+1,""))</f>
        <v>67</v>
      </c>
      <c r="AH78" s="21">
        <f t="shared" ref="AH78:AH141" si="58">IF(LEN(AG78)=0,"",$AJ$7)</f>
        <v>739.00802180949472</v>
      </c>
      <c r="AI78" s="21">
        <f t="shared" ref="AI78:AI141" si="59">IF(LEN(AG78)=0,"",(AJ77-AH78)*$AJ$4/12)</f>
        <v>511.42070176829912</v>
      </c>
      <c r="AJ78" s="21">
        <f t="shared" ref="AJ78:AJ141" si="60">IF(LEN(AG78)=0,"",AJ77-AH78+AI78)</f>
        <v>153937.63123225805</v>
      </c>
      <c r="AL78" s="86">
        <f t="shared" ref="AL78:AL141" si="61">IF(LEN(AL77)=0,"",IF(AL77+1&lt;=(90*12-($B$13*12+25*12)),AL77+1,""))</f>
        <v>67</v>
      </c>
      <c r="AM78" s="21">
        <f t="shared" ref="AM78:AM141" si="62">IF(LEN(AL78)=0,"",$AO$7)</f>
        <v>553.13345387591653</v>
      </c>
      <c r="AN78" s="21">
        <f t="shared" ref="AN78:AN141" si="63">IF(LEN(AL78)=0,"",(AO77-AM78)*$AO$4/12)</f>
        <v>413.20486241586144</v>
      </c>
      <c r="AO78" s="21">
        <f t="shared" ref="AO78:AO141" si="64">IF(LEN(AL78)=0,"",AO77-AM78+AN78)</f>
        <v>124374.66358717429</v>
      </c>
    </row>
    <row r="79" spans="1:41" ht="11" customHeight="1">
      <c r="A79" s="149"/>
      <c r="B79" s="149"/>
      <c r="D79" s="40">
        <v>67</v>
      </c>
      <c r="E79" s="41">
        <f t="shared" si="38"/>
        <v>69</v>
      </c>
      <c r="F79" s="42">
        <f t="shared" si="40"/>
        <v>29.404053624786656</v>
      </c>
      <c r="G79" s="112">
        <f t="shared" si="39"/>
        <v>8919.6201410607828</v>
      </c>
      <c r="H79" s="19"/>
      <c r="I79" s="52">
        <f t="shared" si="41"/>
        <v>68</v>
      </c>
      <c r="J79" s="53">
        <f t="shared" si="42"/>
        <v>116.3613793295002</v>
      </c>
      <c r="K79" s="54">
        <f t="shared" si="43"/>
        <v>35024.77517817956</v>
      </c>
      <c r="M79" s="85">
        <v>68</v>
      </c>
      <c r="N79" s="33">
        <f t="shared" si="37"/>
        <v>92</v>
      </c>
      <c r="O79" s="33">
        <f t="shared" si="44"/>
        <v>176.86865354350746</v>
      </c>
      <c r="P79" s="30">
        <f t="shared" si="45"/>
        <v>53329.464716595743</v>
      </c>
      <c r="R79" s="86">
        <f t="shared" si="46"/>
        <v>68</v>
      </c>
      <c r="S79" s="21">
        <f t="shared" si="47"/>
        <v>1378.1167398434316</v>
      </c>
      <c r="T79" s="21">
        <f t="shared" si="48"/>
        <v>741.9201805532449</v>
      </c>
      <c r="U79" s="21">
        <f t="shared" si="49"/>
        <v>223317.97434652672</v>
      </c>
      <c r="W79" s="86">
        <f t="shared" si="50"/>
        <v>68</v>
      </c>
      <c r="X79" s="21">
        <f t="shared" si="51"/>
        <v>1132.0522777899071</v>
      </c>
      <c r="Y79" s="21">
        <f t="shared" ref="Y79:Y142" si="65">IF(LEN(W79)=0,"",(Z78-X79)*$Z$4/12)</f>
        <v>669.44645424087332</v>
      </c>
      <c r="Z79" s="21">
        <f t="shared" si="52"/>
        <v>201503.38272650287</v>
      </c>
      <c r="AB79" s="86">
        <f t="shared" si="53"/>
        <v>68</v>
      </c>
      <c r="AC79" s="21">
        <f t="shared" si="54"/>
        <v>999.06197645638304</v>
      </c>
      <c r="AD79" s="21">
        <f t="shared" si="55"/>
        <v>621.82069275025458</v>
      </c>
      <c r="AE79" s="21">
        <f t="shared" si="56"/>
        <v>187168.02851782663</v>
      </c>
      <c r="AG79" s="86">
        <f t="shared" si="57"/>
        <v>68</v>
      </c>
      <c r="AH79" s="21">
        <f t="shared" si="58"/>
        <v>739.00802180949472</v>
      </c>
      <c r="AI79" s="21">
        <f t="shared" si="59"/>
        <v>510.66207736816187</v>
      </c>
      <c r="AJ79" s="21">
        <f t="shared" si="60"/>
        <v>153709.28528781672</v>
      </c>
      <c r="AL79" s="86">
        <f t="shared" si="61"/>
        <v>68</v>
      </c>
      <c r="AM79" s="21">
        <f t="shared" si="62"/>
        <v>553.13345387591653</v>
      </c>
      <c r="AN79" s="21">
        <f t="shared" si="63"/>
        <v>412.73843377766133</v>
      </c>
      <c r="AO79" s="21">
        <f t="shared" si="64"/>
        <v>124234.26856707604</v>
      </c>
    </row>
    <row r="80" spans="1:41" ht="11" customHeight="1">
      <c r="A80" s="149"/>
      <c r="B80" s="149"/>
      <c r="D80" s="40">
        <v>68</v>
      </c>
      <c r="E80" s="41">
        <f t="shared" si="38"/>
        <v>69</v>
      </c>
      <c r="F80" s="42">
        <f t="shared" si="40"/>
        <v>29.732067136869276</v>
      </c>
      <c r="G80" s="112">
        <f t="shared" si="39"/>
        <v>9018.3522081976516</v>
      </c>
      <c r="H80" s="19"/>
      <c r="I80" s="52">
        <f t="shared" si="41"/>
        <v>69</v>
      </c>
      <c r="J80" s="53">
        <f t="shared" si="42"/>
        <v>116.74925059393188</v>
      </c>
      <c r="K80" s="54">
        <f t="shared" si="43"/>
        <v>35141.524428773489</v>
      </c>
      <c r="M80" s="85">
        <v>69</v>
      </c>
      <c r="N80" s="33">
        <f t="shared" si="37"/>
        <v>92</v>
      </c>
      <c r="O80" s="33">
        <f t="shared" si="44"/>
        <v>177.7648823886525</v>
      </c>
      <c r="P80" s="30">
        <f t="shared" si="45"/>
        <v>53599.229598984399</v>
      </c>
      <c r="R80" s="86">
        <f t="shared" si="46"/>
        <v>69</v>
      </c>
      <c r="S80" s="21">
        <f t="shared" si="47"/>
        <v>1378.1167398434316</v>
      </c>
      <c r="T80" s="21">
        <f t="shared" si="48"/>
        <v>739.79952535561097</v>
      </c>
      <c r="U80" s="21">
        <f t="shared" si="49"/>
        <v>222679.6571320389</v>
      </c>
      <c r="W80" s="86">
        <f t="shared" si="50"/>
        <v>69</v>
      </c>
      <c r="X80" s="21">
        <f t="shared" si="51"/>
        <v>1132.0522777899071</v>
      </c>
      <c r="Y80" s="21">
        <f t="shared" si="65"/>
        <v>667.90443482904323</v>
      </c>
      <c r="Z80" s="21">
        <f t="shared" si="52"/>
        <v>201039.234883542</v>
      </c>
      <c r="AB80" s="86">
        <f t="shared" si="53"/>
        <v>69</v>
      </c>
      <c r="AC80" s="21">
        <f t="shared" si="54"/>
        <v>999.06197645638304</v>
      </c>
      <c r="AD80" s="21">
        <f t="shared" si="55"/>
        <v>620.56322180456755</v>
      </c>
      <c r="AE80" s="21">
        <f t="shared" si="56"/>
        <v>186789.52976317483</v>
      </c>
      <c r="AG80" s="86">
        <f t="shared" si="57"/>
        <v>69</v>
      </c>
      <c r="AH80" s="21">
        <f t="shared" si="58"/>
        <v>739.00802180949472</v>
      </c>
      <c r="AI80" s="21">
        <f t="shared" si="59"/>
        <v>509.90092422002414</v>
      </c>
      <c r="AJ80" s="21">
        <f t="shared" si="60"/>
        <v>153480.17819022725</v>
      </c>
      <c r="AL80" s="86">
        <f t="shared" si="61"/>
        <v>69</v>
      </c>
      <c r="AM80" s="21">
        <f t="shared" si="62"/>
        <v>553.13345387591653</v>
      </c>
      <c r="AN80" s="21">
        <f t="shared" si="63"/>
        <v>412.27045037733382</v>
      </c>
      <c r="AO80" s="21">
        <f t="shared" si="64"/>
        <v>124093.40556357746</v>
      </c>
    </row>
    <row r="81" spans="1:41" ht="11" customHeight="1">
      <c r="A81" s="149"/>
      <c r="B81" s="149"/>
      <c r="D81" s="40">
        <v>69</v>
      </c>
      <c r="E81" s="41">
        <f t="shared" si="38"/>
        <v>69</v>
      </c>
      <c r="F81" s="42">
        <f t="shared" si="40"/>
        <v>30.061174027325507</v>
      </c>
      <c r="G81" s="112">
        <f t="shared" si="39"/>
        <v>9117.4133822249769</v>
      </c>
      <c r="H81" s="19"/>
      <c r="I81" s="52">
        <f t="shared" si="41"/>
        <v>70</v>
      </c>
      <c r="J81" s="53">
        <f t="shared" si="42"/>
        <v>117.13841476257829</v>
      </c>
      <c r="K81" s="54">
        <f t="shared" si="43"/>
        <v>35258.662843536069</v>
      </c>
      <c r="M81" s="85">
        <v>70</v>
      </c>
      <c r="N81" s="33">
        <f t="shared" si="37"/>
        <v>92</v>
      </c>
      <c r="O81" s="33">
        <f t="shared" si="44"/>
        <v>178.66409866328135</v>
      </c>
      <c r="P81" s="30">
        <f t="shared" si="45"/>
        <v>53869.893697647683</v>
      </c>
      <c r="R81" s="86">
        <f t="shared" si="46"/>
        <v>70</v>
      </c>
      <c r="S81" s="21">
        <f t="shared" si="47"/>
        <v>1378.1167398434316</v>
      </c>
      <c r="T81" s="21">
        <f t="shared" si="48"/>
        <v>737.67180130731833</v>
      </c>
      <c r="U81" s="21">
        <f t="shared" si="49"/>
        <v>222039.21219350281</v>
      </c>
      <c r="W81" s="86">
        <f t="shared" si="50"/>
        <v>70</v>
      </c>
      <c r="X81" s="21">
        <f t="shared" si="51"/>
        <v>1132.0522777899071</v>
      </c>
      <c r="Y81" s="21">
        <f t="shared" si="65"/>
        <v>666.35727535250692</v>
      </c>
      <c r="Z81" s="21">
        <f t="shared" si="52"/>
        <v>200573.53988110457</v>
      </c>
      <c r="AB81" s="86">
        <f t="shared" si="53"/>
        <v>70</v>
      </c>
      <c r="AC81" s="21">
        <f t="shared" si="54"/>
        <v>999.06197645638304</v>
      </c>
      <c r="AD81" s="21">
        <f t="shared" si="55"/>
        <v>619.30155928906152</v>
      </c>
      <c r="AE81" s="21">
        <f t="shared" si="56"/>
        <v>186409.76934600752</v>
      </c>
      <c r="AG81" s="86">
        <f t="shared" si="57"/>
        <v>70</v>
      </c>
      <c r="AH81" s="21">
        <f t="shared" si="58"/>
        <v>739.00802180949472</v>
      </c>
      <c r="AI81" s="21">
        <f t="shared" si="59"/>
        <v>509.13723389472585</v>
      </c>
      <c r="AJ81" s="21">
        <f t="shared" si="60"/>
        <v>153250.30740231249</v>
      </c>
      <c r="AL81" s="86">
        <f t="shared" si="61"/>
        <v>70</v>
      </c>
      <c r="AM81" s="21">
        <f t="shared" si="62"/>
        <v>553.13345387591653</v>
      </c>
      <c r="AN81" s="21">
        <f t="shared" si="63"/>
        <v>411.8009070323385</v>
      </c>
      <c r="AO81" s="21">
        <f t="shared" si="64"/>
        <v>123952.07301673388</v>
      </c>
    </row>
    <row r="82" spans="1:41" ht="11" customHeight="1">
      <c r="A82" s="149"/>
      <c r="B82" s="149"/>
      <c r="D82" s="40">
        <v>70</v>
      </c>
      <c r="E82" s="41">
        <f t="shared" si="38"/>
        <v>69</v>
      </c>
      <c r="F82" s="42">
        <f t="shared" si="40"/>
        <v>30.391377940749923</v>
      </c>
      <c r="G82" s="112">
        <f t="shared" si="39"/>
        <v>9216.8047601657272</v>
      </c>
      <c r="H82" s="19"/>
      <c r="I82" s="52">
        <f t="shared" si="41"/>
        <v>71</v>
      </c>
      <c r="J82" s="53">
        <f t="shared" si="42"/>
        <v>117.52887614512024</v>
      </c>
      <c r="K82" s="54">
        <f t="shared" si="43"/>
        <v>35376.191719681192</v>
      </c>
      <c r="M82" s="85">
        <v>71</v>
      </c>
      <c r="N82" s="33">
        <f t="shared" si="37"/>
        <v>92</v>
      </c>
      <c r="O82" s="33">
        <f t="shared" si="44"/>
        <v>179.56631232549228</v>
      </c>
      <c r="P82" s="30">
        <f t="shared" si="45"/>
        <v>54141.460009973176</v>
      </c>
      <c r="R82" s="86">
        <f t="shared" si="46"/>
        <v>71</v>
      </c>
      <c r="S82" s="21">
        <f t="shared" si="47"/>
        <v>1378.1167398434316</v>
      </c>
      <c r="T82" s="21">
        <f t="shared" si="48"/>
        <v>735.53698484553126</v>
      </c>
      <c r="U82" s="21">
        <f t="shared" si="49"/>
        <v>221396.63243850492</v>
      </c>
      <c r="W82" s="86">
        <f t="shared" si="50"/>
        <v>71</v>
      </c>
      <c r="X82" s="21">
        <f t="shared" si="51"/>
        <v>1132.0522777899071</v>
      </c>
      <c r="Y82" s="21">
        <f t="shared" si="65"/>
        <v>664.80495867771549</v>
      </c>
      <c r="Z82" s="21">
        <f t="shared" si="52"/>
        <v>200106.29256199236</v>
      </c>
      <c r="AB82" s="86">
        <f t="shared" si="53"/>
        <v>71</v>
      </c>
      <c r="AC82" s="21">
        <f t="shared" si="54"/>
        <v>999.06197645638304</v>
      </c>
      <c r="AD82" s="21">
        <f t="shared" si="55"/>
        <v>618.03569123183718</v>
      </c>
      <c r="AE82" s="21">
        <f t="shared" si="56"/>
        <v>186028.74306078299</v>
      </c>
      <c r="AG82" s="86">
        <f t="shared" si="57"/>
        <v>71</v>
      </c>
      <c r="AH82" s="21">
        <f t="shared" si="58"/>
        <v>739.00802180949472</v>
      </c>
      <c r="AI82" s="21">
        <f t="shared" si="59"/>
        <v>508.37099793501005</v>
      </c>
      <c r="AJ82" s="21">
        <f t="shared" si="60"/>
        <v>153019.67037843802</v>
      </c>
      <c r="AL82" s="86">
        <f t="shared" si="61"/>
        <v>71</v>
      </c>
      <c r="AM82" s="21">
        <f t="shared" si="62"/>
        <v>553.13345387591653</v>
      </c>
      <c r="AN82" s="21">
        <f t="shared" si="63"/>
        <v>411.32979854285986</v>
      </c>
      <c r="AO82" s="21">
        <f t="shared" si="64"/>
        <v>123810.26936140083</v>
      </c>
    </row>
    <row r="83" spans="1:41" ht="11" customHeight="1">
      <c r="A83" s="149"/>
      <c r="B83" s="149"/>
      <c r="D83" s="40">
        <v>71</v>
      </c>
      <c r="E83" s="41">
        <f t="shared" si="38"/>
        <v>69</v>
      </c>
      <c r="F83" s="42">
        <f t="shared" si="40"/>
        <v>30.722682533885759</v>
      </c>
      <c r="G83" s="112">
        <f t="shared" si="39"/>
        <v>9316.5274426996129</v>
      </c>
      <c r="H83" s="19"/>
      <c r="I83" s="52">
        <f t="shared" si="41"/>
        <v>72</v>
      </c>
      <c r="J83" s="53">
        <f t="shared" si="42"/>
        <v>117.92063906560396</v>
      </c>
      <c r="K83" s="54">
        <f t="shared" si="43"/>
        <v>35494.112358746796</v>
      </c>
      <c r="M83" s="85">
        <v>72</v>
      </c>
      <c r="N83" s="33">
        <f t="shared" si="37"/>
        <v>92</v>
      </c>
      <c r="O83" s="33">
        <f t="shared" si="44"/>
        <v>180.47153336657723</v>
      </c>
      <c r="P83" s="30">
        <f t="shared" si="45"/>
        <v>54413.931543339757</v>
      </c>
      <c r="R83" s="86">
        <f t="shared" si="46"/>
        <v>72</v>
      </c>
      <c r="S83" s="21">
        <f t="shared" si="47"/>
        <v>1378.1167398434316</v>
      </c>
      <c r="T83" s="21">
        <f t="shared" si="48"/>
        <v>733.39505232887177</v>
      </c>
      <c r="U83" s="21">
        <f t="shared" si="49"/>
        <v>220751.91075099038</v>
      </c>
      <c r="W83" s="86">
        <f t="shared" si="50"/>
        <v>72</v>
      </c>
      <c r="X83" s="21">
        <f t="shared" si="51"/>
        <v>1132.0522777899071</v>
      </c>
      <c r="Y83" s="21">
        <f t="shared" si="65"/>
        <v>663.2474676140082</v>
      </c>
      <c r="Z83" s="21">
        <f t="shared" si="52"/>
        <v>199637.48775181646</v>
      </c>
      <c r="AB83" s="86">
        <f t="shared" si="53"/>
        <v>72</v>
      </c>
      <c r="AC83" s="21">
        <f t="shared" si="54"/>
        <v>999.06197645638304</v>
      </c>
      <c r="AD83" s="21">
        <f t="shared" si="55"/>
        <v>616.76560361442205</v>
      </c>
      <c r="AE83" s="21">
        <f t="shared" si="56"/>
        <v>185646.44668794103</v>
      </c>
      <c r="AG83" s="86">
        <f t="shared" si="57"/>
        <v>72</v>
      </c>
      <c r="AH83" s="21">
        <f t="shared" si="58"/>
        <v>739.00802180949472</v>
      </c>
      <c r="AI83" s="21">
        <f t="shared" si="59"/>
        <v>507.6022078554285</v>
      </c>
      <c r="AJ83" s="21">
        <f t="shared" si="60"/>
        <v>152788.26456448398</v>
      </c>
      <c r="AL83" s="86">
        <f t="shared" si="61"/>
        <v>72</v>
      </c>
      <c r="AM83" s="21">
        <f t="shared" si="62"/>
        <v>553.13345387591653</v>
      </c>
      <c r="AN83" s="21">
        <f t="shared" si="63"/>
        <v>410.85711969174969</v>
      </c>
      <c r="AO83" s="21">
        <f t="shared" si="64"/>
        <v>123667.99302721667</v>
      </c>
    </row>
    <row r="84" spans="1:41" ht="11" customHeight="1">
      <c r="A84" s="149"/>
      <c r="B84" s="149"/>
      <c r="D84" s="40">
        <v>72</v>
      </c>
      <c r="E84" s="41">
        <f t="shared" si="38"/>
        <v>69</v>
      </c>
      <c r="F84" s="42">
        <f t="shared" si="40"/>
        <v>31.055091475665378</v>
      </c>
      <c r="G84" s="112">
        <f t="shared" si="39"/>
        <v>9416.5825341752789</v>
      </c>
      <c r="H84" s="19"/>
      <c r="I84" s="52">
        <f t="shared" si="41"/>
        <v>73</v>
      </c>
      <c r="J84" s="53">
        <f t="shared" si="42"/>
        <v>118.31370786248932</v>
      </c>
      <c r="K84" s="54">
        <f t="shared" si="43"/>
        <v>35612.426066609281</v>
      </c>
      <c r="M84" s="85">
        <v>73</v>
      </c>
      <c r="N84" s="33">
        <f t="shared" si="37"/>
        <v>92</v>
      </c>
      <c r="O84" s="33">
        <f t="shared" si="44"/>
        <v>181.37977181113251</v>
      </c>
      <c r="P84" s="30">
        <f t="shared" si="45"/>
        <v>54687.311315150888</v>
      </c>
      <c r="R84" s="86">
        <f t="shared" si="46"/>
        <v>73</v>
      </c>
      <c r="S84" s="21">
        <f t="shared" si="47"/>
        <v>1378.1167398434316</v>
      </c>
      <c r="T84" s="21">
        <f t="shared" si="48"/>
        <v>731.24598003715664</v>
      </c>
      <c r="U84" s="21">
        <f t="shared" si="49"/>
        <v>220105.03999118411</v>
      </c>
      <c r="W84" s="86">
        <f t="shared" si="50"/>
        <v>73</v>
      </c>
      <c r="X84" s="21">
        <f t="shared" si="51"/>
        <v>1132.0522777899071</v>
      </c>
      <c r="Y84" s="21">
        <f t="shared" si="65"/>
        <v>661.68478491342182</v>
      </c>
      <c r="Z84" s="21">
        <f t="shared" si="52"/>
        <v>199167.12025893998</v>
      </c>
      <c r="AB84" s="86">
        <f t="shared" si="53"/>
        <v>73</v>
      </c>
      <c r="AC84" s="21">
        <f t="shared" si="54"/>
        <v>999.06197645638304</v>
      </c>
      <c r="AD84" s="21">
        <f t="shared" si="55"/>
        <v>615.49128237161551</v>
      </c>
      <c r="AE84" s="21">
        <f t="shared" si="56"/>
        <v>185262.87599385629</v>
      </c>
      <c r="AG84" s="86">
        <f t="shared" si="57"/>
        <v>73</v>
      </c>
      <c r="AH84" s="21">
        <f t="shared" si="58"/>
        <v>739.00802180949472</v>
      </c>
      <c r="AI84" s="21">
        <f t="shared" si="59"/>
        <v>506.83085514224831</v>
      </c>
      <c r="AJ84" s="21">
        <f t="shared" si="60"/>
        <v>152556.08739781674</v>
      </c>
      <c r="AL84" s="86">
        <f t="shared" si="61"/>
        <v>73</v>
      </c>
      <c r="AM84" s="21">
        <f t="shared" si="62"/>
        <v>553.13345387591653</v>
      </c>
      <c r="AN84" s="21">
        <f t="shared" si="63"/>
        <v>410.3828652444692</v>
      </c>
      <c r="AO84" s="21">
        <f t="shared" si="64"/>
        <v>123525.24243858522</v>
      </c>
    </row>
    <row r="85" spans="1:41" ht="11" customHeight="1">
      <c r="A85" s="149"/>
      <c r="B85" s="149"/>
      <c r="D85" s="40">
        <v>73</v>
      </c>
      <c r="E85" s="41">
        <f t="shared" si="38"/>
        <v>69</v>
      </c>
      <c r="F85" s="42">
        <f t="shared" si="40"/>
        <v>31.388608447250931</v>
      </c>
      <c r="G85" s="112">
        <f t="shared" si="39"/>
        <v>9516.9711426225294</v>
      </c>
      <c r="H85" s="19"/>
      <c r="I85" s="52">
        <f t="shared" si="41"/>
        <v>74</v>
      </c>
      <c r="J85" s="53">
        <f t="shared" si="42"/>
        <v>118.70808688869761</v>
      </c>
      <c r="K85" s="54">
        <f t="shared" si="43"/>
        <v>35731.13415349798</v>
      </c>
      <c r="M85" s="85">
        <v>74</v>
      </c>
      <c r="N85" s="33">
        <f t="shared" si="37"/>
        <v>92</v>
      </c>
      <c r="O85" s="33">
        <f t="shared" si="44"/>
        <v>182.29103771716962</v>
      </c>
      <c r="P85" s="30">
        <f t="shared" si="45"/>
        <v>54961.60235286806</v>
      </c>
      <c r="R85" s="86">
        <f t="shared" si="46"/>
        <v>74</v>
      </c>
      <c r="S85" s="21">
        <f t="shared" si="47"/>
        <v>1378.1167398434316</v>
      </c>
      <c r="T85" s="21">
        <f t="shared" si="48"/>
        <v>729.08974417113575</v>
      </c>
      <c r="U85" s="21">
        <f t="shared" si="49"/>
        <v>219456.01299551182</v>
      </c>
      <c r="W85" s="86">
        <f t="shared" si="50"/>
        <v>74</v>
      </c>
      <c r="X85" s="21">
        <f t="shared" si="51"/>
        <v>1132.0522777899071</v>
      </c>
      <c r="Y85" s="21">
        <f t="shared" si="65"/>
        <v>660.11689327050021</v>
      </c>
      <c r="Z85" s="21">
        <f t="shared" si="52"/>
        <v>198695.18487442055</v>
      </c>
      <c r="AB85" s="86">
        <f t="shared" si="53"/>
        <v>74</v>
      </c>
      <c r="AC85" s="21">
        <f t="shared" si="54"/>
        <v>999.06197645638304</v>
      </c>
      <c r="AD85" s="21">
        <f t="shared" si="55"/>
        <v>614.21271339133307</v>
      </c>
      <c r="AE85" s="21">
        <f t="shared" si="56"/>
        <v>184878.02673079126</v>
      </c>
      <c r="AG85" s="86">
        <f t="shared" si="57"/>
        <v>74</v>
      </c>
      <c r="AH85" s="21">
        <f t="shared" si="58"/>
        <v>739.00802180949472</v>
      </c>
      <c r="AI85" s="21">
        <f t="shared" si="59"/>
        <v>506.05693125335756</v>
      </c>
      <c r="AJ85" s="21">
        <f t="shared" si="60"/>
        <v>152323.1363072606</v>
      </c>
      <c r="AL85" s="86">
        <f t="shared" si="61"/>
        <v>74</v>
      </c>
      <c r="AM85" s="21">
        <f t="shared" si="62"/>
        <v>553.13345387591653</v>
      </c>
      <c r="AN85" s="21">
        <f t="shared" si="63"/>
        <v>409.90702994903103</v>
      </c>
      <c r="AO85" s="21">
        <f t="shared" si="64"/>
        <v>123382.01601465834</v>
      </c>
    </row>
    <row r="86" spans="1:41" ht="11" customHeight="1">
      <c r="A86" s="149"/>
      <c r="B86" s="149"/>
      <c r="D86" s="40">
        <v>74</v>
      </c>
      <c r="E86" s="41">
        <f t="shared" si="38"/>
        <v>69</v>
      </c>
      <c r="F86" s="42">
        <f t="shared" si="40"/>
        <v>31.723237142075096</v>
      </c>
      <c r="G86" s="112">
        <f t="shared" si="39"/>
        <v>9617.6943797646054</v>
      </c>
      <c r="H86" s="19"/>
      <c r="I86" s="52">
        <f t="shared" si="41"/>
        <v>75</v>
      </c>
      <c r="J86" s="53">
        <f t="shared" si="42"/>
        <v>119.10378051165993</v>
      </c>
      <c r="K86" s="54">
        <f t="shared" si="43"/>
        <v>35850.237934009638</v>
      </c>
      <c r="M86" s="85">
        <v>75</v>
      </c>
      <c r="N86" s="33">
        <f t="shared" si="37"/>
        <v>92</v>
      </c>
      <c r="O86" s="33">
        <f t="shared" si="44"/>
        <v>183.20534117622685</v>
      </c>
      <c r="P86" s="30">
        <f t="shared" si="45"/>
        <v>55236.807694044284</v>
      </c>
      <c r="R86" s="86">
        <f t="shared" si="46"/>
        <v>75</v>
      </c>
      <c r="S86" s="21">
        <f t="shared" si="47"/>
        <v>1378.1167398434316</v>
      </c>
      <c r="T86" s="21">
        <f t="shared" si="48"/>
        <v>726.92632085222795</v>
      </c>
      <c r="U86" s="21">
        <f t="shared" si="49"/>
        <v>218804.82257652062</v>
      </c>
      <c r="W86" s="86">
        <f t="shared" si="50"/>
        <v>75</v>
      </c>
      <c r="X86" s="21">
        <f t="shared" si="51"/>
        <v>1132.0522777899071</v>
      </c>
      <c r="Y86" s="21">
        <f t="shared" si="65"/>
        <v>658.54377532210208</v>
      </c>
      <c r="Z86" s="21">
        <f t="shared" si="52"/>
        <v>198221.67637195272</v>
      </c>
      <c r="AB86" s="86">
        <f t="shared" si="53"/>
        <v>75</v>
      </c>
      <c r="AC86" s="21">
        <f t="shared" si="54"/>
        <v>999.06197645638304</v>
      </c>
      <c r="AD86" s="21">
        <f t="shared" si="55"/>
        <v>612.92988251444956</v>
      </c>
      <c r="AE86" s="21">
        <f t="shared" si="56"/>
        <v>184491.89463684932</v>
      </c>
      <c r="AG86" s="86">
        <f t="shared" si="57"/>
        <v>75</v>
      </c>
      <c r="AH86" s="21">
        <f t="shared" si="58"/>
        <v>739.00802180949472</v>
      </c>
      <c r="AI86" s="21">
        <f t="shared" si="59"/>
        <v>505.28042761817045</v>
      </c>
      <c r="AJ86" s="21">
        <f t="shared" si="60"/>
        <v>152089.40871306928</v>
      </c>
      <c r="AL86" s="86">
        <f t="shared" si="61"/>
        <v>75</v>
      </c>
      <c r="AM86" s="21">
        <f t="shared" si="62"/>
        <v>553.13345387591653</v>
      </c>
      <c r="AN86" s="21">
        <f t="shared" si="63"/>
        <v>409.42960853594144</v>
      </c>
      <c r="AO86" s="21">
        <f t="shared" si="64"/>
        <v>123238.31216931836</v>
      </c>
    </row>
    <row r="87" spans="1:41" ht="11" customHeight="1">
      <c r="A87" s="149"/>
      <c r="B87" s="149"/>
      <c r="D87" s="40">
        <v>75</v>
      </c>
      <c r="E87" s="41">
        <f t="shared" si="38"/>
        <v>69</v>
      </c>
      <c r="F87" s="42">
        <f t="shared" si="40"/>
        <v>32.058981265882018</v>
      </c>
      <c r="G87" s="112">
        <f t="shared" si="39"/>
        <v>9718.7533610304872</v>
      </c>
      <c r="H87" s="19"/>
      <c r="I87" s="52">
        <f t="shared" si="41"/>
        <v>76</v>
      </c>
      <c r="J87" s="53">
        <f t="shared" si="42"/>
        <v>119.50079311336548</v>
      </c>
      <c r="K87" s="54">
        <f t="shared" si="43"/>
        <v>35969.738727123004</v>
      </c>
      <c r="M87" s="85">
        <v>76</v>
      </c>
      <c r="N87" s="33">
        <f t="shared" si="37"/>
        <v>92</v>
      </c>
      <c r="O87" s="33">
        <f t="shared" si="44"/>
        <v>184.12269231348094</v>
      </c>
      <c r="P87" s="30">
        <f t="shared" si="45"/>
        <v>55512.930386357766</v>
      </c>
      <c r="R87" s="86">
        <f t="shared" si="46"/>
        <v>76</v>
      </c>
      <c r="S87" s="21">
        <f t="shared" si="47"/>
        <v>1378.1167398434316</v>
      </c>
      <c r="T87" s="21">
        <f t="shared" si="48"/>
        <v>724.75568612225732</v>
      </c>
      <c r="U87" s="21">
        <f t="shared" si="49"/>
        <v>218151.46152279945</v>
      </c>
      <c r="W87" s="86">
        <f t="shared" si="50"/>
        <v>76</v>
      </c>
      <c r="X87" s="21">
        <f t="shared" si="51"/>
        <v>1132.0522777899071</v>
      </c>
      <c r="Y87" s="21">
        <f t="shared" si="65"/>
        <v>656.9654136472094</v>
      </c>
      <c r="Z87" s="21">
        <f t="shared" si="52"/>
        <v>197746.58950781001</v>
      </c>
      <c r="AB87" s="86">
        <f t="shared" si="53"/>
        <v>76</v>
      </c>
      <c r="AC87" s="21">
        <f t="shared" si="54"/>
        <v>999.06197645638304</v>
      </c>
      <c r="AD87" s="21">
        <f t="shared" si="55"/>
        <v>611.64277553464319</v>
      </c>
      <c r="AE87" s="21">
        <f t="shared" si="56"/>
        <v>184104.4754359276</v>
      </c>
      <c r="AG87" s="86">
        <f t="shared" si="57"/>
        <v>76</v>
      </c>
      <c r="AH87" s="21">
        <f t="shared" si="58"/>
        <v>739.00802180949472</v>
      </c>
      <c r="AI87" s="21">
        <f t="shared" si="59"/>
        <v>504.50133563753269</v>
      </c>
      <c r="AJ87" s="21">
        <f t="shared" si="60"/>
        <v>151854.90202689733</v>
      </c>
      <c r="AL87" s="86">
        <f t="shared" si="61"/>
        <v>76</v>
      </c>
      <c r="AM87" s="21">
        <f t="shared" si="62"/>
        <v>553.13345387591653</v>
      </c>
      <c r="AN87" s="21">
        <f t="shared" si="63"/>
        <v>408.95059571814153</v>
      </c>
      <c r="AO87" s="21">
        <f t="shared" si="64"/>
        <v>123094.12931116059</v>
      </c>
    </row>
    <row r="88" spans="1:41" ht="11" customHeight="1">
      <c r="A88" s="149"/>
      <c r="B88" s="149"/>
      <c r="D88" s="40">
        <v>76</v>
      </c>
      <c r="E88" s="41">
        <f t="shared" si="38"/>
        <v>69</v>
      </c>
      <c r="F88" s="42">
        <f t="shared" si="40"/>
        <v>32.395844536768287</v>
      </c>
      <c r="G88" s="112">
        <f t="shared" si="39"/>
        <v>9820.1492055672552</v>
      </c>
      <c r="H88" s="19"/>
      <c r="I88" s="52">
        <f t="shared" si="41"/>
        <v>77</v>
      </c>
      <c r="J88" s="53">
        <f t="shared" si="42"/>
        <v>119.89912909041003</v>
      </c>
      <c r="K88" s="54">
        <f t="shared" si="43"/>
        <v>36089.637856213412</v>
      </c>
      <c r="M88" s="85">
        <v>77</v>
      </c>
      <c r="N88" s="33">
        <f t="shared" si="37"/>
        <v>92</v>
      </c>
      <c r="O88" s="33">
        <f t="shared" si="44"/>
        <v>185.04310128785923</v>
      </c>
      <c r="P88" s="30">
        <f t="shared" si="45"/>
        <v>55789.973487645628</v>
      </c>
      <c r="R88" s="86">
        <f t="shared" si="46"/>
        <v>77</v>
      </c>
      <c r="S88" s="21">
        <f t="shared" si="47"/>
        <v>1378.1167398434316</v>
      </c>
      <c r="T88" s="21">
        <f t="shared" si="48"/>
        <v>722.57781594318669</v>
      </c>
      <c r="U88" s="21">
        <f t="shared" si="49"/>
        <v>217495.92259889923</v>
      </c>
      <c r="W88" s="86">
        <f t="shared" si="50"/>
        <v>77</v>
      </c>
      <c r="X88" s="21">
        <f t="shared" si="51"/>
        <v>1132.0522777899071</v>
      </c>
      <c r="Y88" s="21">
        <f t="shared" si="65"/>
        <v>655.38179076673362</v>
      </c>
      <c r="Z88" s="21">
        <f t="shared" si="52"/>
        <v>197269.91902078682</v>
      </c>
      <c r="AB88" s="86">
        <f t="shared" si="53"/>
        <v>77</v>
      </c>
      <c r="AC88" s="21">
        <f t="shared" si="54"/>
        <v>999.06197645638304</v>
      </c>
      <c r="AD88" s="21">
        <f t="shared" si="55"/>
        <v>610.3513781982374</v>
      </c>
      <c r="AE88" s="21">
        <f t="shared" si="56"/>
        <v>183715.76483766947</v>
      </c>
      <c r="AG88" s="86">
        <f t="shared" si="57"/>
        <v>77</v>
      </c>
      <c r="AH88" s="21">
        <f t="shared" si="58"/>
        <v>739.00802180949472</v>
      </c>
      <c r="AI88" s="21">
        <f t="shared" si="59"/>
        <v>503.71964668362619</v>
      </c>
      <c r="AJ88" s="21">
        <f t="shared" si="60"/>
        <v>151619.61365177148</v>
      </c>
      <c r="AL88" s="86">
        <f t="shared" si="61"/>
        <v>77</v>
      </c>
      <c r="AM88" s="21">
        <f t="shared" si="62"/>
        <v>553.13345387591653</v>
      </c>
      <c r="AN88" s="21">
        <f t="shared" si="63"/>
        <v>408.46998619094893</v>
      </c>
      <c r="AO88" s="21">
        <f t="shared" si="64"/>
        <v>122949.46584347563</v>
      </c>
    </row>
    <row r="89" spans="1:41" ht="11" customHeight="1">
      <c r="A89" s="149"/>
      <c r="B89" s="149"/>
      <c r="D89" s="40">
        <v>77</v>
      </c>
      <c r="E89" s="41">
        <f t="shared" si="38"/>
        <v>69</v>
      </c>
      <c r="F89" s="42">
        <f t="shared" si="40"/>
        <v>32.733830685224184</v>
      </c>
      <c r="G89" s="112">
        <f t="shared" si="39"/>
        <v>9921.8830362524786</v>
      </c>
      <c r="H89" s="19"/>
      <c r="I89" s="52">
        <f t="shared" si="41"/>
        <v>78</v>
      </c>
      <c r="J89" s="53">
        <f t="shared" si="42"/>
        <v>120.29879285404472</v>
      </c>
      <c r="K89" s="54">
        <f t="shared" si="43"/>
        <v>36209.936649067458</v>
      </c>
      <c r="M89" s="85">
        <v>78</v>
      </c>
      <c r="N89" s="33">
        <f t="shared" si="37"/>
        <v>92</v>
      </c>
      <c r="O89" s="33">
        <f t="shared" si="44"/>
        <v>185.96657829215209</v>
      </c>
      <c r="P89" s="30">
        <f t="shared" si="45"/>
        <v>56067.940065937779</v>
      </c>
      <c r="R89" s="86">
        <f t="shared" si="46"/>
        <v>78</v>
      </c>
      <c r="S89" s="21">
        <f t="shared" si="47"/>
        <v>1378.1167398434316</v>
      </c>
      <c r="T89" s="21">
        <f t="shared" si="48"/>
        <v>720.39268619685265</v>
      </c>
      <c r="U89" s="21">
        <f t="shared" si="49"/>
        <v>216838.19854525267</v>
      </c>
      <c r="W89" s="86">
        <f t="shared" si="50"/>
        <v>78</v>
      </c>
      <c r="X89" s="21">
        <f t="shared" si="51"/>
        <v>1132.0522777899071</v>
      </c>
      <c r="Y89" s="21">
        <f t="shared" si="65"/>
        <v>653.79288914332301</v>
      </c>
      <c r="Z89" s="21">
        <f t="shared" si="52"/>
        <v>196791.65963214022</v>
      </c>
      <c r="AB89" s="86">
        <f t="shared" si="53"/>
        <v>78</v>
      </c>
      <c r="AC89" s="21">
        <f t="shared" si="54"/>
        <v>999.06197645638304</v>
      </c>
      <c r="AD89" s="21">
        <f t="shared" si="55"/>
        <v>609.05567620404361</v>
      </c>
      <c r="AE89" s="21">
        <f t="shared" si="56"/>
        <v>183325.75853741713</v>
      </c>
      <c r="AG89" s="86">
        <f t="shared" si="57"/>
        <v>78</v>
      </c>
      <c r="AH89" s="21">
        <f t="shared" si="58"/>
        <v>739.00802180949472</v>
      </c>
      <c r="AI89" s="21">
        <f t="shared" si="59"/>
        <v>502.93535209987334</v>
      </c>
      <c r="AJ89" s="21">
        <f t="shared" si="60"/>
        <v>151383.54098206188</v>
      </c>
      <c r="AL89" s="86">
        <f t="shared" si="61"/>
        <v>78</v>
      </c>
      <c r="AM89" s="21">
        <f t="shared" si="62"/>
        <v>553.13345387591653</v>
      </c>
      <c r="AN89" s="21">
        <f t="shared" si="63"/>
        <v>407.98777463199912</v>
      </c>
      <c r="AO89" s="21">
        <f t="shared" si="64"/>
        <v>122804.32016423171</v>
      </c>
    </row>
    <row r="90" spans="1:41" ht="11" customHeight="1">
      <c r="A90" s="149"/>
      <c r="B90" s="149"/>
      <c r="D90" s="40">
        <v>78</v>
      </c>
      <c r="E90" s="41">
        <f t="shared" si="38"/>
        <v>69</v>
      </c>
      <c r="F90" s="42">
        <f t="shared" si="40"/>
        <v>33.072943454174926</v>
      </c>
      <c r="G90" s="112">
        <f t="shared" si="39"/>
        <v>10023.955979706654</v>
      </c>
      <c r="H90" s="19"/>
      <c r="I90" s="52">
        <f t="shared" si="41"/>
        <v>79</v>
      </c>
      <c r="J90" s="53">
        <f t="shared" si="42"/>
        <v>120.69978883022486</v>
      </c>
      <c r="K90" s="54">
        <f t="shared" si="43"/>
        <v>36330.636437897687</v>
      </c>
      <c r="M90" s="85">
        <v>79</v>
      </c>
      <c r="N90" s="33">
        <f t="shared" si="37"/>
        <v>92</v>
      </c>
      <c r="O90" s="33">
        <f t="shared" si="44"/>
        <v>186.89313355312595</v>
      </c>
      <c r="P90" s="30">
        <f t="shared" si="45"/>
        <v>56346.833199490902</v>
      </c>
      <c r="R90" s="86">
        <f t="shared" si="46"/>
        <v>79</v>
      </c>
      <c r="S90" s="21">
        <f t="shared" si="47"/>
        <v>1378.1167398434316</v>
      </c>
      <c r="T90" s="21">
        <f t="shared" si="48"/>
        <v>718.20027268469755</v>
      </c>
      <c r="U90" s="21">
        <f t="shared" si="49"/>
        <v>216178.28207809394</v>
      </c>
      <c r="W90" s="86">
        <f t="shared" si="50"/>
        <v>79</v>
      </c>
      <c r="X90" s="21">
        <f t="shared" si="51"/>
        <v>1132.0522777899071</v>
      </c>
      <c r="Y90" s="21">
        <f t="shared" si="65"/>
        <v>652.19869118116765</v>
      </c>
      <c r="Z90" s="21">
        <f t="shared" si="52"/>
        <v>196311.80604553147</v>
      </c>
      <c r="AB90" s="86">
        <f t="shared" si="53"/>
        <v>79</v>
      </c>
      <c r="AC90" s="21">
        <f t="shared" si="54"/>
        <v>999.06197645638304</v>
      </c>
      <c r="AD90" s="21">
        <f t="shared" si="55"/>
        <v>607.75565520320254</v>
      </c>
      <c r="AE90" s="21">
        <f t="shared" si="56"/>
        <v>182934.45221616395</v>
      </c>
      <c r="AG90" s="86">
        <f t="shared" si="57"/>
        <v>79</v>
      </c>
      <c r="AH90" s="21">
        <f t="shared" si="58"/>
        <v>739.00802180949472</v>
      </c>
      <c r="AI90" s="21">
        <f t="shared" si="59"/>
        <v>502.14844320084131</v>
      </c>
      <c r="AJ90" s="21">
        <f t="shared" si="60"/>
        <v>151146.68140345323</v>
      </c>
      <c r="AL90" s="86">
        <f t="shared" si="61"/>
        <v>79</v>
      </c>
      <c r="AM90" s="21">
        <f t="shared" si="62"/>
        <v>553.13345387591653</v>
      </c>
      <c r="AN90" s="21">
        <f t="shared" si="63"/>
        <v>407.50395570118599</v>
      </c>
      <c r="AO90" s="21">
        <f t="shared" si="64"/>
        <v>122658.69066605699</v>
      </c>
    </row>
    <row r="91" spans="1:41" ht="11" customHeight="1">
      <c r="A91" s="149"/>
      <c r="B91" s="149"/>
      <c r="D91" s="40">
        <v>79</v>
      </c>
      <c r="E91" s="41">
        <f t="shared" si="38"/>
        <v>69</v>
      </c>
      <c r="F91" s="42">
        <f t="shared" si="40"/>
        <v>33.413186599022183</v>
      </c>
      <c r="G91" s="112">
        <f t="shared" si="39"/>
        <v>10126.369166305676</v>
      </c>
      <c r="H91" s="19"/>
      <c r="I91" s="52">
        <f t="shared" si="41"/>
        <v>80</v>
      </c>
      <c r="J91" s="53">
        <f t="shared" si="42"/>
        <v>121.10212145965896</v>
      </c>
      <c r="K91" s="54">
        <f t="shared" si="43"/>
        <v>36451.738559357349</v>
      </c>
      <c r="M91" s="85">
        <v>80</v>
      </c>
      <c r="N91" s="33">
        <f t="shared" si="37"/>
        <v>92</v>
      </c>
      <c r="O91" s="33">
        <f t="shared" si="44"/>
        <v>187.82277733163633</v>
      </c>
      <c r="P91" s="30">
        <f t="shared" si="45"/>
        <v>56626.655976822542</v>
      </c>
      <c r="R91" s="86">
        <f t="shared" si="46"/>
        <v>80</v>
      </c>
      <c r="S91" s="21">
        <f t="shared" si="47"/>
        <v>1378.1167398434316</v>
      </c>
      <c r="T91" s="21">
        <f t="shared" si="48"/>
        <v>716.00055112750169</v>
      </c>
      <c r="U91" s="21">
        <f t="shared" si="49"/>
        <v>215516.16588937803</v>
      </c>
      <c r="W91" s="86">
        <f t="shared" si="50"/>
        <v>80</v>
      </c>
      <c r="X91" s="21">
        <f t="shared" si="51"/>
        <v>1132.0522777899071</v>
      </c>
      <c r="Y91" s="21">
        <f t="shared" si="65"/>
        <v>650.59917922580519</v>
      </c>
      <c r="Z91" s="21">
        <f t="shared" si="52"/>
        <v>195830.35294696735</v>
      </c>
      <c r="AB91" s="86">
        <f t="shared" si="53"/>
        <v>80</v>
      </c>
      <c r="AC91" s="21">
        <f t="shared" si="54"/>
        <v>999.06197645638304</v>
      </c>
      <c r="AD91" s="21">
        <f t="shared" si="55"/>
        <v>606.45130079902526</v>
      </c>
      <c r="AE91" s="21">
        <f t="shared" si="56"/>
        <v>182541.8415405066</v>
      </c>
      <c r="AG91" s="86">
        <f t="shared" si="57"/>
        <v>80</v>
      </c>
      <c r="AH91" s="21">
        <f t="shared" si="58"/>
        <v>739.00802180949472</v>
      </c>
      <c r="AI91" s="21">
        <f t="shared" si="59"/>
        <v>501.35891127214586</v>
      </c>
      <c r="AJ91" s="21">
        <f t="shared" si="60"/>
        <v>150909.03229291589</v>
      </c>
      <c r="AL91" s="86">
        <f t="shared" si="61"/>
        <v>80</v>
      </c>
      <c r="AM91" s="21">
        <f t="shared" si="62"/>
        <v>553.13345387591653</v>
      </c>
      <c r="AN91" s="21">
        <f t="shared" si="63"/>
        <v>407.01852404060361</v>
      </c>
      <c r="AO91" s="21">
        <f t="shared" si="64"/>
        <v>122512.57573622168</v>
      </c>
    </row>
    <row r="92" spans="1:41" ht="11" customHeight="1">
      <c r="A92" s="149"/>
      <c r="B92" s="149"/>
      <c r="D92" s="40">
        <v>80</v>
      </c>
      <c r="E92" s="41">
        <f t="shared" si="38"/>
        <v>69</v>
      </c>
      <c r="F92" s="42">
        <f t="shared" si="40"/>
        <v>33.754563887685585</v>
      </c>
      <c r="G92" s="112">
        <f t="shared" si="39"/>
        <v>10229.123730193362</v>
      </c>
      <c r="H92" s="19"/>
      <c r="I92" s="52">
        <f t="shared" si="41"/>
        <v>81</v>
      </c>
      <c r="J92" s="53">
        <f t="shared" si="42"/>
        <v>121.50579519785784</v>
      </c>
      <c r="K92" s="54">
        <f t="shared" si="43"/>
        <v>36573.244354555209</v>
      </c>
      <c r="M92" s="85">
        <v>81</v>
      </c>
      <c r="N92" s="33">
        <f t="shared" si="37"/>
        <v>92</v>
      </c>
      <c r="O92" s="33">
        <f t="shared" si="44"/>
        <v>188.7555199227418</v>
      </c>
      <c r="P92" s="30">
        <f t="shared" si="45"/>
        <v>56907.411496745284</v>
      </c>
      <c r="R92" s="86">
        <f t="shared" si="46"/>
        <v>81</v>
      </c>
      <c r="S92" s="21">
        <f t="shared" si="47"/>
        <v>1378.1167398434316</v>
      </c>
      <c r="T92" s="21">
        <f t="shared" si="48"/>
        <v>713.79349716511535</v>
      </c>
      <c r="U92" s="21">
        <f t="shared" si="49"/>
        <v>214851.84264669972</v>
      </c>
      <c r="W92" s="86">
        <f t="shared" si="50"/>
        <v>81</v>
      </c>
      <c r="X92" s="21">
        <f t="shared" si="51"/>
        <v>1132.0522777899071</v>
      </c>
      <c r="Y92" s="21">
        <f t="shared" si="65"/>
        <v>648.99433556392478</v>
      </c>
      <c r="Z92" s="21">
        <f t="shared" si="52"/>
        <v>195347.29500474135</v>
      </c>
      <c r="AB92" s="86">
        <f t="shared" si="53"/>
        <v>81</v>
      </c>
      <c r="AC92" s="21">
        <f t="shared" si="54"/>
        <v>999.06197645638304</v>
      </c>
      <c r="AD92" s="21">
        <f t="shared" si="55"/>
        <v>605.14259854683417</v>
      </c>
      <c r="AE92" s="21">
        <f t="shared" si="56"/>
        <v>182147.92216259707</v>
      </c>
      <c r="AG92" s="86">
        <f t="shared" si="57"/>
        <v>81</v>
      </c>
      <c r="AH92" s="21">
        <f t="shared" si="58"/>
        <v>739.00802180949472</v>
      </c>
      <c r="AI92" s="21">
        <f t="shared" si="59"/>
        <v>500.56674757035466</v>
      </c>
      <c r="AJ92" s="21">
        <f t="shared" si="60"/>
        <v>150670.59101867676</v>
      </c>
      <c r="AL92" s="86">
        <f t="shared" si="61"/>
        <v>81</v>
      </c>
      <c r="AM92" s="21">
        <f t="shared" si="62"/>
        <v>553.13345387591653</v>
      </c>
      <c r="AN92" s="21">
        <f t="shared" si="63"/>
        <v>406.5314742744859</v>
      </c>
      <c r="AO92" s="21">
        <f t="shared" si="64"/>
        <v>122365.97375662025</v>
      </c>
    </row>
    <row r="93" spans="1:41" ht="11" customHeight="1">
      <c r="A93" s="149"/>
      <c r="B93" s="149"/>
      <c r="D93" s="40">
        <v>81</v>
      </c>
      <c r="E93" s="41">
        <f t="shared" si="38"/>
        <v>69</v>
      </c>
      <c r="F93" s="42">
        <f t="shared" si="40"/>
        <v>34.097079100644542</v>
      </c>
      <c r="G93" s="112">
        <f t="shared" si="39"/>
        <v>10332.220809294005</v>
      </c>
      <c r="H93" s="19"/>
      <c r="I93" s="52">
        <f t="shared" si="41"/>
        <v>82</v>
      </c>
      <c r="J93" s="53">
        <f t="shared" si="42"/>
        <v>121.91081451518403</v>
      </c>
      <c r="K93" s="54">
        <f t="shared" si="43"/>
        <v>36695.155169070393</v>
      </c>
      <c r="M93" s="85">
        <v>82</v>
      </c>
      <c r="N93" s="33">
        <f t="shared" si="37"/>
        <v>92</v>
      </c>
      <c r="O93" s="33">
        <f t="shared" si="44"/>
        <v>189.69137165581762</v>
      </c>
      <c r="P93" s="30">
        <f t="shared" si="45"/>
        <v>57189.102868401103</v>
      </c>
      <c r="R93" s="86">
        <f t="shared" si="46"/>
        <v>82</v>
      </c>
      <c r="S93" s="21">
        <f t="shared" si="47"/>
        <v>1378.1167398434316</v>
      </c>
      <c r="T93" s="21">
        <f t="shared" si="48"/>
        <v>711.57908635618776</v>
      </c>
      <c r="U93" s="21">
        <f t="shared" si="49"/>
        <v>214185.30499321248</v>
      </c>
      <c r="W93" s="86">
        <f t="shared" si="50"/>
        <v>82</v>
      </c>
      <c r="X93" s="21">
        <f t="shared" si="51"/>
        <v>1132.0522777899071</v>
      </c>
      <c r="Y93" s="21">
        <f t="shared" si="65"/>
        <v>647.38414242317151</v>
      </c>
      <c r="Z93" s="21">
        <f t="shared" si="52"/>
        <v>194862.6268693746</v>
      </c>
      <c r="AB93" s="86">
        <f t="shared" si="53"/>
        <v>82</v>
      </c>
      <c r="AC93" s="21">
        <f t="shared" si="54"/>
        <v>999.06197645638304</v>
      </c>
      <c r="AD93" s="21">
        <f t="shared" si="55"/>
        <v>603.8295339538023</v>
      </c>
      <c r="AE93" s="21">
        <f t="shared" si="56"/>
        <v>181752.68972009449</v>
      </c>
      <c r="AG93" s="86">
        <f t="shared" si="57"/>
        <v>82</v>
      </c>
      <c r="AH93" s="21">
        <f t="shared" si="58"/>
        <v>739.00802180949472</v>
      </c>
      <c r="AI93" s="21">
        <f t="shared" si="59"/>
        <v>499.77194332289088</v>
      </c>
      <c r="AJ93" s="21">
        <f t="shared" si="60"/>
        <v>150431.35494019015</v>
      </c>
      <c r="AL93" s="86">
        <f t="shared" si="61"/>
        <v>82</v>
      </c>
      <c r="AM93" s="21">
        <f t="shared" si="62"/>
        <v>553.13345387591653</v>
      </c>
      <c r="AN93" s="21">
        <f t="shared" si="63"/>
        <v>406.04280100914781</v>
      </c>
      <c r="AO93" s="21">
        <f t="shared" si="64"/>
        <v>122218.88310375348</v>
      </c>
    </row>
    <row r="94" spans="1:41" ht="11" customHeight="1">
      <c r="A94" s="149"/>
      <c r="B94" s="149"/>
      <c r="D94" s="40">
        <v>82</v>
      </c>
      <c r="E94" s="41">
        <f t="shared" si="38"/>
        <v>69</v>
      </c>
      <c r="F94" s="42">
        <f t="shared" si="40"/>
        <v>34.44073603098002</v>
      </c>
      <c r="G94" s="112">
        <f t="shared" si="39"/>
        <v>10435.661545324985</v>
      </c>
      <c r="H94" s="19"/>
      <c r="I94" s="52">
        <f t="shared" si="41"/>
        <v>83</v>
      </c>
      <c r="J94" s="53">
        <f t="shared" si="42"/>
        <v>122.31718389690131</v>
      </c>
      <c r="K94" s="54">
        <f t="shared" si="43"/>
        <v>36817.472352967292</v>
      </c>
      <c r="M94" s="85">
        <v>83</v>
      </c>
      <c r="N94" s="33">
        <f t="shared" si="37"/>
        <v>92</v>
      </c>
      <c r="O94" s="33">
        <f t="shared" si="44"/>
        <v>190.63034289467035</v>
      </c>
      <c r="P94" s="30">
        <f t="shared" si="45"/>
        <v>57471.733211295774</v>
      </c>
      <c r="R94" s="86">
        <f t="shared" si="46"/>
        <v>83</v>
      </c>
      <c r="S94" s="21">
        <f t="shared" si="47"/>
        <v>1378.1167398434316</v>
      </c>
      <c r="T94" s="21">
        <f t="shared" si="48"/>
        <v>709.35729417789696</v>
      </c>
      <c r="U94" s="21">
        <f t="shared" si="49"/>
        <v>213516.54554754696</v>
      </c>
      <c r="W94" s="86">
        <f t="shared" si="50"/>
        <v>83</v>
      </c>
      <c r="X94" s="21">
        <f t="shared" si="51"/>
        <v>1132.0522777899071</v>
      </c>
      <c r="Y94" s="21">
        <f t="shared" si="65"/>
        <v>645.76858197194895</v>
      </c>
      <c r="Z94" s="21">
        <f t="shared" si="52"/>
        <v>194376.34317355664</v>
      </c>
      <c r="AB94" s="86">
        <f t="shared" si="53"/>
        <v>83</v>
      </c>
      <c r="AC94" s="21">
        <f t="shared" si="54"/>
        <v>999.06197645638304</v>
      </c>
      <c r="AD94" s="21">
        <f t="shared" si="55"/>
        <v>602.51209247879376</v>
      </c>
      <c r="AE94" s="21">
        <f t="shared" si="56"/>
        <v>181356.13983611693</v>
      </c>
      <c r="AG94" s="86">
        <f t="shared" si="57"/>
        <v>83</v>
      </c>
      <c r="AH94" s="21">
        <f t="shared" si="58"/>
        <v>739.00802180949472</v>
      </c>
      <c r="AI94" s="21">
        <f t="shared" si="59"/>
        <v>498.97448972793558</v>
      </c>
      <c r="AJ94" s="21">
        <f t="shared" si="60"/>
        <v>150191.3214081086</v>
      </c>
      <c r="AL94" s="86">
        <f t="shared" si="61"/>
        <v>83</v>
      </c>
      <c r="AM94" s="21">
        <f t="shared" si="62"/>
        <v>553.13345387591653</v>
      </c>
      <c r="AN94" s="21">
        <f t="shared" si="63"/>
        <v>405.55249883292527</v>
      </c>
      <c r="AO94" s="21">
        <f t="shared" si="64"/>
        <v>122071.3021487105</v>
      </c>
    </row>
    <row r="95" spans="1:41" ht="11" customHeight="1">
      <c r="A95" s="149"/>
      <c r="B95" s="149"/>
      <c r="D95" s="40">
        <v>83</v>
      </c>
      <c r="E95" s="41">
        <f t="shared" si="38"/>
        <v>69</v>
      </c>
      <c r="F95" s="42">
        <f t="shared" si="40"/>
        <v>34.78553848441662</v>
      </c>
      <c r="G95" s="112">
        <f t="shared" si="39"/>
        <v>10539.447083809402</v>
      </c>
      <c r="H95" s="19"/>
      <c r="I95" s="52">
        <f t="shared" si="41"/>
        <v>84</v>
      </c>
      <c r="J95" s="53">
        <f t="shared" si="42"/>
        <v>122.7249078432243</v>
      </c>
      <c r="K95" s="54">
        <f t="shared" si="43"/>
        <v>36940.197260810513</v>
      </c>
      <c r="M95" s="85">
        <v>84</v>
      </c>
      <c r="N95" s="33">
        <f t="shared" si="37"/>
        <v>92</v>
      </c>
      <c r="O95" s="33">
        <f t="shared" si="44"/>
        <v>191.57244403765256</v>
      </c>
      <c r="P95" s="30">
        <f t="shared" si="45"/>
        <v>57755.305655333425</v>
      </c>
      <c r="R95" s="86">
        <f t="shared" si="46"/>
        <v>84</v>
      </c>
      <c r="S95" s="21">
        <f t="shared" si="47"/>
        <v>1378.1167398434316</v>
      </c>
      <c r="T95" s="21">
        <f t="shared" si="48"/>
        <v>707.12809602567847</v>
      </c>
      <c r="U95" s="21">
        <f t="shared" si="49"/>
        <v>212845.55690372922</v>
      </c>
      <c r="W95" s="86">
        <f t="shared" si="50"/>
        <v>84</v>
      </c>
      <c r="X95" s="21">
        <f t="shared" si="51"/>
        <v>1132.0522777899071</v>
      </c>
      <c r="Y95" s="21">
        <f t="shared" si="65"/>
        <v>644.14763631922244</v>
      </c>
      <c r="Z95" s="21">
        <f t="shared" si="52"/>
        <v>193888.43853208594</v>
      </c>
      <c r="AB95" s="86">
        <f t="shared" si="53"/>
        <v>84</v>
      </c>
      <c r="AC95" s="21">
        <f t="shared" si="54"/>
        <v>999.06197645638304</v>
      </c>
      <c r="AD95" s="21">
        <f t="shared" si="55"/>
        <v>601.19025953220182</v>
      </c>
      <c r="AE95" s="21">
        <f t="shared" si="56"/>
        <v>180958.26811919274</v>
      </c>
      <c r="AG95" s="86">
        <f t="shared" si="57"/>
        <v>84</v>
      </c>
      <c r="AH95" s="21">
        <f t="shared" si="58"/>
        <v>739.00802180949472</v>
      </c>
      <c r="AI95" s="21">
        <f t="shared" si="59"/>
        <v>498.1743779543304</v>
      </c>
      <c r="AJ95" s="21">
        <f t="shared" si="60"/>
        <v>149950.48776425346</v>
      </c>
      <c r="AL95" s="86">
        <f t="shared" si="61"/>
        <v>84</v>
      </c>
      <c r="AM95" s="21">
        <f t="shared" si="62"/>
        <v>553.13345387591653</v>
      </c>
      <c r="AN95" s="21">
        <f t="shared" si="63"/>
        <v>405.06056231611529</v>
      </c>
      <c r="AO95" s="21">
        <f t="shared" si="64"/>
        <v>121923.2292571507</v>
      </c>
    </row>
    <row r="96" spans="1:41" ht="11" customHeight="1">
      <c r="A96" s="149"/>
      <c r="B96" s="149"/>
      <c r="D96" s="40">
        <v>84</v>
      </c>
      <c r="E96" s="41">
        <f t="shared" si="38"/>
        <v>69</v>
      </c>
      <c r="F96" s="42">
        <f t="shared" si="40"/>
        <v>35.131490279364677</v>
      </c>
      <c r="G96" s="112">
        <f t="shared" si="39"/>
        <v>10643.578574088766</v>
      </c>
      <c r="H96" s="19"/>
      <c r="J96" s="73"/>
      <c r="M96" s="85">
        <v>85</v>
      </c>
      <c r="N96" s="33">
        <f t="shared" si="37"/>
        <v>92</v>
      </c>
      <c r="O96" s="33">
        <f t="shared" si="44"/>
        <v>192.51768551777809</v>
      </c>
      <c r="P96" s="30">
        <f t="shared" si="45"/>
        <v>58039.823340851202</v>
      </c>
      <c r="R96" s="86">
        <f t="shared" si="46"/>
        <v>85</v>
      </c>
      <c r="S96" s="21">
        <f t="shared" si="47"/>
        <v>1378.1167398434316</v>
      </c>
      <c r="T96" s="21">
        <f t="shared" si="48"/>
        <v>704.89146721295265</v>
      </c>
      <c r="U96" s="21">
        <f t="shared" si="49"/>
        <v>212172.33163109876</v>
      </c>
      <c r="W96" s="86">
        <f t="shared" si="50"/>
        <v>85</v>
      </c>
      <c r="X96" s="21">
        <f t="shared" si="51"/>
        <v>1132.0522777899071</v>
      </c>
      <c r="Y96" s="21">
        <f t="shared" si="65"/>
        <v>642.52128751432008</v>
      </c>
      <c r="Z96" s="21">
        <f t="shared" si="52"/>
        <v>193398.90754181036</v>
      </c>
      <c r="AB96" s="86">
        <f t="shared" si="53"/>
        <v>85</v>
      </c>
      <c r="AC96" s="21">
        <f t="shared" si="54"/>
        <v>999.06197645638304</v>
      </c>
      <c r="AD96" s="21">
        <f t="shared" si="55"/>
        <v>599.86402047578792</v>
      </c>
      <c r="AE96" s="21">
        <f t="shared" si="56"/>
        <v>180559.07016321216</v>
      </c>
      <c r="AG96" s="86">
        <f t="shared" si="57"/>
        <v>85</v>
      </c>
      <c r="AH96" s="21">
        <f t="shared" si="58"/>
        <v>739.00802180949472</v>
      </c>
      <c r="AI96" s="21">
        <f t="shared" si="59"/>
        <v>497.37159914147992</v>
      </c>
      <c r="AJ96" s="21">
        <f t="shared" si="60"/>
        <v>149708.85134158545</v>
      </c>
      <c r="AL96" s="86">
        <f t="shared" si="61"/>
        <v>85</v>
      </c>
      <c r="AM96" s="21">
        <f t="shared" si="62"/>
        <v>553.13345387591653</v>
      </c>
      <c r="AN96" s="21">
        <f t="shared" si="63"/>
        <v>404.56698601091597</v>
      </c>
      <c r="AO96" s="21">
        <f t="shared" si="64"/>
        <v>121774.66278928571</v>
      </c>
    </row>
    <row r="97" spans="1:41" ht="11" customHeight="1">
      <c r="A97" s="149"/>
      <c r="B97" s="149"/>
      <c r="D97" s="40">
        <v>85</v>
      </c>
      <c r="E97" s="41">
        <f t="shared" si="38"/>
        <v>69</v>
      </c>
      <c r="F97" s="42">
        <f t="shared" si="40"/>
        <v>35.478595246962556</v>
      </c>
      <c r="G97" s="112">
        <f t="shared" si="39"/>
        <v>10748.057169335729</v>
      </c>
      <c r="H97" s="19"/>
      <c r="M97" s="85">
        <v>86</v>
      </c>
      <c r="N97" s="33">
        <f t="shared" si="37"/>
        <v>92</v>
      </c>
      <c r="O97" s="33">
        <f t="shared" si="44"/>
        <v>193.46607780283736</v>
      </c>
      <c r="P97" s="30">
        <f t="shared" si="45"/>
        <v>58325.289418654036</v>
      </c>
      <c r="R97" s="86">
        <f t="shared" si="46"/>
        <v>86</v>
      </c>
      <c r="S97" s="21">
        <f t="shared" si="47"/>
        <v>1378.1167398434316</v>
      </c>
      <c r="T97" s="21">
        <f t="shared" si="48"/>
        <v>702.64738297085114</v>
      </c>
      <c r="U97" s="21">
        <f t="shared" si="49"/>
        <v>211496.86227422618</v>
      </c>
      <c r="W97" s="86">
        <f t="shared" si="50"/>
        <v>86</v>
      </c>
      <c r="X97" s="21">
        <f t="shared" si="51"/>
        <v>1132.0522777899071</v>
      </c>
      <c r="Y97" s="21">
        <f t="shared" si="65"/>
        <v>640.88951754673485</v>
      </c>
      <c r="Z97" s="21">
        <f t="shared" si="52"/>
        <v>192907.74478156719</v>
      </c>
      <c r="AB97" s="86">
        <f t="shared" si="53"/>
        <v>86</v>
      </c>
      <c r="AC97" s="21">
        <f t="shared" si="54"/>
        <v>999.06197645638304</v>
      </c>
      <c r="AD97" s="21">
        <f t="shared" si="55"/>
        <v>598.53336062251935</v>
      </c>
      <c r="AE97" s="21">
        <f t="shared" si="56"/>
        <v>180158.54154737832</v>
      </c>
      <c r="AG97" s="86">
        <f t="shared" si="57"/>
        <v>86</v>
      </c>
      <c r="AH97" s="21">
        <f t="shared" si="58"/>
        <v>739.00802180949472</v>
      </c>
      <c r="AI97" s="21">
        <f t="shared" si="59"/>
        <v>496.56614439925329</v>
      </c>
      <c r="AJ97" s="21">
        <f t="shared" si="60"/>
        <v>149466.40946417523</v>
      </c>
      <c r="AL97" s="86">
        <f t="shared" si="61"/>
        <v>86</v>
      </c>
      <c r="AM97" s="21">
        <f t="shared" si="62"/>
        <v>553.13345387591653</v>
      </c>
      <c r="AN97" s="21">
        <f t="shared" si="63"/>
        <v>404.07176445136605</v>
      </c>
      <c r="AO97" s="21">
        <f t="shared" si="64"/>
        <v>121625.60109986116</v>
      </c>
    </row>
    <row r="98" spans="1:41" ht="11" customHeight="1">
      <c r="A98" s="149"/>
      <c r="B98" s="149"/>
      <c r="D98" s="40">
        <v>86</v>
      </c>
      <c r="E98" s="41">
        <f t="shared" si="38"/>
        <v>69</v>
      </c>
      <c r="F98" s="42">
        <f t="shared" si="40"/>
        <v>35.826857231119099</v>
      </c>
      <c r="G98" s="112">
        <f t="shared" si="39"/>
        <v>10852.884026566848</v>
      </c>
      <c r="H98" s="19"/>
      <c r="M98" s="85">
        <v>87</v>
      </c>
      <c r="N98" s="33">
        <f t="shared" si="37"/>
        <v>92</v>
      </c>
      <c r="O98" s="33">
        <f t="shared" si="44"/>
        <v>194.41763139551347</v>
      </c>
      <c r="P98" s="30">
        <f t="shared" si="45"/>
        <v>58611.707050049547</v>
      </c>
      <c r="R98" s="86">
        <f t="shared" si="46"/>
        <v>87</v>
      </c>
      <c r="S98" s="21">
        <f t="shared" si="47"/>
        <v>1378.1167398434316</v>
      </c>
      <c r="T98" s="21">
        <f t="shared" si="48"/>
        <v>700.39581844794247</v>
      </c>
      <c r="U98" s="21">
        <f t="shared" si="49"/>
        <v>210819.14135283072</v>
      </c>
      <c r="W98" s="86">
        <f t="shared" si="50"/>
        <v>87</v>
      </c>
      <c r="X98" s="21">
        <f t="shared" si="51"/>
        <v>1132.0522777899071</v>
      </c>
      <c r="Y98" s="21">
        <f t="shared" si="65"/>
        <v>639.25230834592423</v>
      </c>
      <c r="Z98" s="21">
        <f t="shared" si="52"/>
        <v>192414.9448121232</v>
      </c>
      <c r="AB98" s="86">
        <f t="shared" si="53"/>
        <v>87</v>
      </c>
      <c r="AC98" s="21">
        <f t="shared" si="54"/>
        <v>999.06197645638304</v>
      </c>
      <c r="AD98" s="21">
        <f t="shared" si="55"/>
        <v>597.19826523640643</v>
      </c>
      <c r="AE98" s="21">
        <f t="shared" si="56"/>
        <v>179756.67783615834</v>
      </c>
      <c r="AG98" s="86">
        <f t="shared" si="57"/>
        <v>87</v>
      </c>
      <c r="AH98" s="21">
        <f t="shared" si="58"/>
        <v>739.00802180949472</v>
      </c>
      <c r="AI98" s="21">
        <f t="shared" si="59"/>
        <v>495.75800480788581</v>
      </c>
      <c r="AJ98" s="21">
        <f t="shared" si="60"/>
        <v>149223.15944717365</v>
      </c>
      <c r="AL98" s="86">
        <f t="shared" si="61"/>
        <v>87</v>
      </c>
      <c r="AM98" s="21">
        <f t="shared" si="62"/>
        <v>553.13345387591653</v>
      </c>
      <c r="AN98" s="21">
        <f t="shared" si="63"/>
        <v>403.57489215328422</v>
      </c>
      <c r="AO98" s="21">
        <f t="shared" si="64"/>
        <v>121476.04253813853</v>
      </c>
    </row>
    <row r="99" spans="1:41" ht="11" customHeight="1">
      <c r="A99" s="149"/>
      <c r="B99" s="149"/>
      <c r="D99" s="40">
        <v>87</v>
      </c>
      <c r="E99" s="41">
        <f t="shared" si="38"/>
        <v>69</v>
      </c>
      <c r="F99" s="42">
        <f t="shared" si="40"/>
        <v>36.176280088556162</v>
      </c>
      <c r="G99" s="112">
        <f t="shared" si="39"/>
        <v>10958.060306655403</v>
      </c>
      <c r="H99" s="19"/>
      <c r="M99" s="85">
        <v>88</v>
      </c>
      <c r="N99" s="33">
        <f t="shared" si="37"/>
        <v>92</v>
      </c>
      <c r="O99" s="33">
        <f t="shared" si="44"/>
        <v>195.37235683349851</v>
      </c>
      <c r="P99" s="30">
        <f t="shared" si="45"/>
        <v>58899.079406883044</v>
      </c>
      <c r="R99" s="86">
        <f t="shared" si="46"/>
        <v>88</v>
      </c>
      <c r="S99" s="21">
        <f t="shared" si="47"/>
        <v>1378.1167398434316</v>
      </c>
      <c r="T99" s="21">
        <f t="shared" si="48"/>
        <v>698.13674870995771</v>
      </c>
      <c r="U99" s="21">
        <f t="shared" si="49"/>
        <v>210139.16136169725</v>
      </c>
      <c r="W99" s="86">
        <f t="shared" si="50"/>
        <v>88</v>
      </c>
      <c r="X99" s="21">
        <f t="shared" si="51"/>
        <v>1132.0522777899071</v>
      </c>
      <c r="Y99" s="21">
        <f t="shared" si="65"/>
        <v>637.60964178111101</v>
      </c>
      <c r="Z99" s="21">
        <f t="shared" si="52"/>
        <v>191920.50217611439</v>
      </c>
      <c r="AB99" s="86">
        <f t="shared" si="53"/>
        <v>88</v>
      </c>
      <c r="AC99" s="21">
        <f t="shared" si="54"/>
        <v>999.06197645638304</v>
      </c>
      <c r="AD99" s="21">
        <f t="shared" si="55"/>
        <v>595.85871953233993</v>
      </c>
      <c r="AE99" s="21">
        <f t="shared" si="56"/>
        <v>179353.47457923432</v>
      </c>
      <c r="AG99" s="86">
        <f t="shared" si="57"/>
        <v>88</v>
      </c>
      <c r="AH99" s="21">
        <f t="shared" si="58"/>
        <v>739.00802180949472</v>
      </c>
      <c r="AI99" s="21">
        <f t="shared" si="59"/>
        <v>494.94717141788055</v>
      </c>
      <c r="AJ99" s="21">
        <f t="shared" si="60"/>
        <v>148979.09859678205</v>
      </c>
      <c r="AL99" s="86">
        <f t="shared" si="61"/>
        <v>88</v>
      </c>
      <c r="AM99" s="21">
        <f t="shared" si="62"/>
        <v>553.13345387591653</v>
      </c>
      <c r="AN99" s="21">
        <f t="shared" si="63"/>
        <v>403.07636361420873</v>
      </c>
      <c r="AO99" s="21">
        <f t="shared" si="64"/>
        <v>121325.98544787682</v>
      </c>
    </row>
    <row r="100" spans="1:41" ht="11" customHeight="1">
      <c r="A100" s="149"/>
      <c r="B100" s="149"/>
      <c r="D100" s="40">
        <v>88</v>
      </c>
      <c r="E100" s="41">
        <f t="shared" si="38"/>
        <v>69</v>
      </c>
      <c r="F100" s="42">
        <f t="shared" si="40"/>
        <v>36.526867688851347</v>
      </c>
      <c r="G100" s="112">
        <f t="shared" si="39"/>
        <v>11063.587174344255</v>
      </c>
      <c r="H100" s="19"/>
      <c r="M100" s="85">
        <v>89</v>
      </c>
      <c r="N100" s="33">
        <f t="shared" si="37"/>
        <v>92</v>
      </c>
      <c r="O100" s="33">
        <f t="shared" si="44"/>
        <v>196.33026468961017</v>
      </c>
      <c r="P100" s="30">
        <f t="shared" si="45"/>
        <v>59187.409671572655</v>
      </c>
      <c r="R100" s="86">
        <f t="shared" si="46"/>
        <v>89</v>
      </c>
      <c r="S100" s="21">
        <f t="shared" si="47"/>
        <v>1378.1167398434316</v>
      </c>
      <c r="T100" s="21">
        <f t="shared" si="48"/>
        <v>695.87014873951284</v>
      </c>
      <c r="U100" s="21">
        <f t="shared" si="49"/>
        <v>209456.91477059334</v>
      </c>
      <c r="W100" s="86">
        <f t="shared" si="50"/>
        <v>89</v>
      </c>
      <c r="X100" s="21">
        <f t="shared" si="51"/>
        <v>1132.0522777899071</v>
      </c>
      <c r="Y100" s="21">
        <f t="shared" si="65"/>
        <v>635.96149966108158</v>
      </c>
      <c r="Z100" s="21">
        <f t="shared" si="52"/>
        <v>191424.41139798556</v>
      </c>
      <c r="AB100" s="86">
        <f t="shared" si="53"/>
        <v>89</v>
      </c>
      <c r="AC100" s="21">
        <f t="shared" si="54"/>
        <v>999.06197645638304</v>
      </c>
      <c r="AD100" s="21">
        <f t="shared" si="55"/>
        <v>594.5147086759265</v>
      </c>
      <c r="AE100" s="21">
        <f t="shared" si="56"/>
        <v>178948.92731145388</v>
      </c>
      <c r="AG100" s="86">
        <f t="shared" si="57"/>
        <v>89</v>
      </c>
      <c r="AH100" s="21">
        <f t="shared" si="58"/>
        <v>739.00802180949472</v>
      </c>
      <c r="AI100" s="21">
        <f t="shared" si="59"/>
        <v>494.13363524990859</v>
      </c>
      <c r="AJ100" s="21">
        <f t="shared" si="60"/>
        <v>148734.22421022248</v>
      </c>
      <c r="AL100" s="86">
        <f t="shared" si="61"/>
        <v>89</v>
      </c>
      <c r="AM100" s="21">
        <f t="shared" si="62"/>
        <v>553.13345387591653</v>
      </c>
      <c r="AN100" s="21">
        <f t="shared" si="63"/>
        <v>402.57617331333637</v>
      </c>
      <c r="AO100" s="21">
        <f t="shared" si="64"/>
        <v>121175.42816731425</v>
      </c>
    </row>
    <row r="101" spans="1:41" ht="11" customHeight="1">
      <c r="A101" s="149"/>
      <c r="B101" s="149"/>
      <c r="D101" s="40">
        <v>89</v>
      </c>
      <c r="E101" s="41">
        <f t="shared" si="38"/>
        <v>69</v>
      </c>
      <c r="F101" s="42">
        <f t="shared" si="40"/>
        <v>36.878623914480848</v>
      </c>
      <c r="G101" s="112">
        <f t="shared" si="39"/>
        <v>11169.465798258736</v>
      </c>
      <c r="H101" s="19"/>
      <c r="M101" s="85">
        <v>90</v>
      </c>
      <c r="N101" s="33">
        <f t="shared" si="37"/>
        <v>92</v>
      </c>
      <c r="O101" s="33">
        <f t="shared" si="44"/>
        <v>197.29136557190884</v>
      </c>
      <c r="P101" s="30">
        <f t="shared" si="45"/>
        <v>59476.701037144565</v>
      </c>
      <c r="R101" s="86">
        <f t="shared" si="46"/>
        <v>90</v>
      </c>
      <c r="S101" s="21">
        <f t="shared" si="47"/>
        <v>1378.1167398434316</v>
      </c>
      <c r="T101" s="21">
        <f t="shared" si="48"/>
        <v>693.59599343583307</v>
      </c>
      <c r="U101" s="21">
        <f t="shared" si="49"/>
        <v>208772.39402418575</v>
      </c>
      <c r="W101" s="86">
        <f t="shared" si="50"/>
        <v>90</v>
      </c>
      <c r="X101" s="21">
        <f t="shared" si="51"/>
        <v>1132.0522777899071</v>
      </c>
      <c r="Y101" s="21">
        <f t="shared" si="65"/>
        <v>634.30786373398553</v>
      </c>
      <c r="Z101" s="21">
        <f t="shared" si="52"/>
        <v>190926.66698392964</v>
      </c>
      <c r="AB101" s="86">
        <f t="shared" si="53"/>
        <v>90</v>
      </c>
      <c r="AC101" s="21">
        <f t="shared" si="54"/>
        <v>999.06197645638304</v>
      </c>
      <c r="AD101" s="21">
        <f t="shared" si="55"/>
        <v>593.16621778332501</v>
      </c>
      <c r="AE101" s="21">
        <f t="shared" si="56"/>
        <v>178543.03155278083</v>
      </c>
      <c r="AG101" s="86">
        <f t="shared" si="57"/>
        <v>90</v>
      </c>
      <c r="AH101" s="21">
        <f t="shared" si="58"/>
        <v>739.00802180949472</v>
      </c>
      <c r="AI101" s="21">
        <f t="shared" si="59"/>
        <v>493.31738729470999</v>
      </c>
      <c r="AJ101" s="21">
        <f t="shared" si="60"/>
        <v>148488.53357570773</v>
      </c>
      <c r="AL101" s="86">
        <f t="shared" si="61"/>
        <v>90</v>
      </c>
      <c r="AM101" s="21">
        <f t="shared" si="62"/>
        <v>553.13345387591653</v>
      </c>
      <c r="AN101" s="21">
        <f t="shared" si="63"/>
        <v>402.07431571146117</v>
      </c>
      <c r="AO101" s="21">
        <f t="shared" si="64"/>
        <v>121024.36902914981</v>
      </c>
    </row>
    <row r="102" spans="1:41" ht="11" customHeight="1">
      <c r="A102" s="149"/>
      <c r="B102" s="149"/>
      <c r="D102" s="40">
        <v>90</v>
      </c>
      <c r="E102" s="41">
        <f t="shared" si="38"/>
        <v>69</v>
      </c>
      <c r="F102" s="42">
        <f t="shared" si="40"/>
        <v>37.231552660862455</v>
      </c>
      <c r="G102" s="112">
        <f t="shared" si="39"/>
        <v>11275.697350919598</v>
      </c>
      <c r="H102" s="19"/>
      <c r="M102" s="85">
        <v>91</v>
      </c>
      <c r="N102" s="33">
        <f t="shared" si="37"/>
        <v>92</v>
      </c>
      <c r="O102" s="33">
        <f t="shared" si="44"/>
        <v>198.25567012381521</v>
      </c>
      <c r="P102" s="30">
        <f t="shared" si="45"/>
        <v>59766.956707268379</v>
      </c>
      <c r="R102" s="86">
        <f t="shared" si="46"/>
        <v>91</v>
      </c>
      <c r="S102" s="21">
        <f t="shared" si="47"/>
        <v>1378.1167398434316</v>
      </c>
      <c r="T102" s="21">
        <f t="shared" si="48"/>
        <v>691.31425761447451</v>
      </c>
      <c r="U102" s="21">
        <f t="shared" si="49"/>
        <v>208085.59154195679</v>
      </c>
      <c r="W102" s="86">
        <f t="shared" si="50"/>
        <v>91</v>
      </c>
      <c r="X102" s="21">
        <f t="shared" si="51"/>
        <v>1132.0522777899071</v>
      </c>
      <c r="Y102" s="21">
        <f t="shared" si="65"/>
        <v>632.64871568713238</v>
      </c>
      <c r="Z102" s="21">
        <f t="shared" si="52"/>
        <v>190427.26342182685</v>
      </c>
      <c r="AB102" s="86">
        <f t="shared" si="53"/>
        <v>91</v>
      </c>
      <c r="AC102" s="21">
        <f t="shared" si="54"/>
        <v>999.06197645638304</v>
      </c>
      <c r="AD102" s="21">
        <f t="shared" si="55"/>
        <v>591.81323192108152</v>
      </c>
      <c r="AE102" s="21">
        <f t="shared" si="56"/>
        <v>178135.78280824554</v>
      </c>
      <c r="AG102" s="86">
        <f t="shared" si="57"/>
        <v>91</v>
      </c>
      <c r="AH102" s="21">
        <f t="shared" si="58"/>
        <v>739.00802180949472</v>
      </c>
      <c r="AI102" s="21">
        <f t="shared" si="59"/>
        <v>492.49841851299419</v>
      </c>
      <c r="AJ102" s="21">
        <f t="shared" si="60"/>
        <v>148242.02397241123</v>
      </c>
      <c r="AL102" s="86">
        <f t="shared" si="61"/>
        <v>91</v>
      </c>
      <c r="AM102" s="21">
        <f t="shared" si="62"/>
        <v>553.13345387591653</v>
      </c>
      <c r="AN102" s="21">
        <f t="shared" si="63"/>
        <v>401.57078525091305</v>
      </c>
      <c r="AO102" s="21">
        <f t="shared" si="64"/>
        <v>120872.8063605248</v>
      </c>
    </row>
    <row r="103" spans="1:41" ht="11" customHeight="1">
      <c r="A103" s="149"/>
      <c r="B103" s="149"/>
      <c r="D103" s="40">
        <v>91</v>
      </c>
      <c r="E103" s="41">
        <f t="shared" si="38"/>
        <v>69</v>
      </c>
      <c r="F103" s="42">
        <f t="shared" si="40"/>
        <v>37.58565783639866</v>
      </c>
      <c r="G103" s="112">
        <f t="shared" si="39"/>
        <v>11382.283008755996</v>
      </c>
      <c r="H103" s="19"/>
      <c r="M103" s="85">
        <v>92</v>
      </c>
      <c r="N103" s="33">
        <f t="shared" si="37"/>
        <v>92</v>
      </c>
      <c r="O103" s="33">
        <f t="shared" si="44"/>
        <v>199.22318902422793</v>
      </c>
      <c r="P103" s="30">
        <f t="shared" si="45"/>
        <v>60058.179896292604</v>
      </c>
      <c r="R103" s="86">
        <f t="shared" si="46"/>
        <v>92</v>
      </c>
      <c r="S103" s="21">
        <f t="shared" si="47"/>
        <v>1378.1167398434316</v>
      </c>
      <c r="T103" s="21">
        <f t="shared" si="48"/>
        <v>689.02491600704468</v>
      </c>
      <c r="U103" s="21">
        <f t="shared" si="49"/>
        <v>207396.49971812041</v>
      </c>
      <c r="W103" s="86">
        <f t="shared" si="50"/>
        <v>92</v>
      </c>
      <c r="X103" s="21">
        <f t="shared" si="51"/>
        <v>1132.0522777899071</v>
      </c>
      <c r="Y103" s="21">
        <f t="shared" si="65"/>
        <v>630.98403714678977</v>
      </c>
      <c r="Z103" s="21">
        <f t="shared" si="52"/>
        <v>189926.19518118372</v>
      </c>
      <c r="AB103" s="86">
        <f t="shared" si="53"/>
        <v>92</v>
      </c>
      <c r="AC103" s="21">
        <f t="shared" si="54"/>
        <v>999.06197645638304</v>
      </c>
      <c r="AD103" s="21">
        <f t="shared" si="55"/>
        <v>590.45573610596387</v>
      </c>
      <c r="AE103" s="21">
        <f t="shared" si="56"/>
        <v>177727.17656789513</v>
      </c>
      <c r="AG103" s="86">
        <f t="shared" si="57"/>
        <v>92</v>
      </c>
      <c r="AH103" s="21">
        <f t="shared" si="58"/>
        <v>739.00802180949472</v>
      </c>
      <c r="AI103" s="21">
        <f t="shared" si="59"/>
        <v>491.67671983533916</v>
      </c>
      <c r="AJ103" s="21">
        <f t="shared" si="60"/>
        <v>147994.6926704371</v>
      </c>
      <c r="AL103" s="86">
        <f t="shared" si="61"/>
        <v>92</v>
      </c>
      <c r="AM103" s="21">
        <f t="shared" si="62"/>
        <v>553.13345387591653</v>
      </c>
      <c r="AN103" s="21">
        <f t="shared" si="63"/>
        <v>401.06557635549626</v>
      </c>
      <c r="AO103" s="21">
        <f t="shared" si="64"/>
        <v>120720.73848300439</v>
      </c>
    </row>
    <row r="104" spans="1:41" ht="11" customHeight="1">
      <c r="A104" s="149"/>
      <c r="B104" s="149"/>
      <c r="D104" s="40">
        <v>92</v>
      </c>
      <c r="E104" s="41">
        <f t="shared" si="38"/>
        <v>69</v>
      </c>
      <c r="F104" s="42">
        <f t="shared" si="40"/>
        <v>37.940943362519988</v>
      </c>
      <c r="G104" s="112">
        <f t="shared" si="39"/>
        <v>11489.223952118517</v>
      </c>
      <c r="H104" s="19"/>
      <c r="M104" s="85">
        <v>93</v>
      </c>
      <c r="N104" s="33">
        <f t="shared" si="37"/>
        <v>92</v>
      </c>
      <c r="O104" s="33">
        <f t="shared" si="44"/>
        <v>200.19393298764203</v>
      </c>
      <c r="P104" s="30">
        <f t="shared" si="45"/>
        <v>60350.373829280245</v>
      </c>
      <c r="R104" s="86">
        <f t="shared" si="46"/>
        <v>93</v>
      </c>
      <c r="S104" s="21">
        <f t="shared" si="47"/>
        <v>1378.1167398434316</v>
      </c>
      <c r="T104" s="21">
        <f t="shared" si="48"/>
        <v>686.72794326092333</v>
      </c>
      <c r="U104" s="21">
        <f t="shared" si="49"/>
        <v>206705.11092153791</v>
      </c>
      <c r="W104" s="86">
        <f t="shared" si="50"/>
        <v>93</v>
      </c>
      <c r="X104" s="21">
        <f t="shared" si="51"/>
        <v>1132.0522777899071</v>
      </c>
      <c r="Y104" s="21">
        <f t="shared" si="65"/>
        <v>629.31380967797929</v>
      </c>
      <c r="Z104" s="21">
        <f t="shared" si="52"/>
        <v>189423.45671307179</v>
      </c>
      <c r="AB104" s="86">
        <f t="shared" si="53"/>
        <v>93</v>
      </c>
      <c r="AC104" s="21">
        <f t="shared" si="54"/>
        <v>999.06197645638304</v>
      </c>
      <c r="AD104" s="21">
        <f t="shared" si="55"/>
        <v>589.09371530479586</v>
      </c>
      <c r="AE104" s="21">
        <f t="shared" si="56"/>
        <v>177317.20830674356</v>
      </c>
      <c r="AG104" s="86">
        <f t="shared" si="57"/>
        <v>93</v>
      </c>
      <c r="AH104" s="21">
        <f t="shared" si="58"/>
        <v>739.00802180949472</v>
      </c>
      <c r="AI104" s="21">
        <f t="shared" si="59"/>
        <v>490.85228216209208</v>
      </c>
      <c r="AJ104" s="21">
        <f t="shared" si="60"/>
        <v>147746.53693078971</v>
      </c>
      <c r="AL104" s="86">
        <f t="shared" si="61"/>
        <v>93</v>
      </c>
      <c r="AM104" s="21">
        <f t="shared" si="62"/>
        <v>553.13345387591653</v>
      </c>
      <c r="AN104" s="21">
        <f t="shared" si="63"/>
        <v>400.55868343042829</v>
      </c>
      <c r="AO104" s="21">
        <f t="shared" si="64"/>
        <v>120568.1637125589</v>
      </c>
    </row>
    <row r="105" spans="1:41" ht="11" customHeight="1">
      <c r="A105" s="149"/>
      <c r="B105" s="149"/>
      <c r="D105" s="40">
        <v>93</v>
      </c>
      <c r="E105" s="41">
        <f t="shared" si="38"/>
        <v>69</v>
      </c>
      <c r="F105" s="42">
        <f t="shared" si="40"/>
        <v>38.297413173728387</v>
      </c>
      <c r="G105" s="112">
        <f t="shared" si="39"/>
        <v>11596.521365292245</v>
      </c>
      <c r="H105" s="19"/>
      <c r="M105" s="85">
        <v>94</v>
      </c>
      <c r="N105" s="33">
        <f t="shared" si="37"/>
        <v>92</v>
      </c>
      <c r="O105" s="33">
        <f t="shared" si="44"/>
        <v>201.1679127642675</v>
      </c>
      <c r="P105" s="30">
        <f t="shared" si="45"/>
        <v>60643.541742044516</v>
      </c>
      <c r="R105" s="86">
        <f t="shared" si="46"/>
        <v>94</v>
      </c>
      <c r="S105" s="21">
        <f t="shared" si="47"/>
        <v>1378.1167398434316</v>
      </c>
      <c r="T105" s="21">
        <f t="shared" si="48"/>
        <v>684.42331393898166</v>
      </c>
      <c r="U105" s="21">
        <f t="shared" si="49"/>
        <v>206011.41749563348</v>
      </c>
      <c r="W105" s="86">
        <f t="shared" si="50"/>
        <v>94</v>
      </c>
      <c r="X105" s="21">
        <f t="shared" si="51"/>
        <v>1132.0522777899071</v>
      </c>
      <c r="Y105" s="21">
        <f t="shared" si="65"/>
        <v>627.63801478427297</v>
      </c>
      <c r="Z105" s="21">
        <f t="shared" si="52"/>
        <v>188919.04245006616</v>
      </c>
      <c r="AB105" s="86">
        <f t="shared" si="53"/>
        <v>94</v>
      </c>
      <c r="AC105" s="21">
        <f t="shared" si="54"/>
        <v>999.06197645638304</v>
      </c>
      <c r="AD105" s="21">
        <f t="shared" si="55"/>
        <v>587.72715443429058</v>
      </c>
      <c r="AE105" s="21">
        <f t="shared" si="56"/>
        <v>176905.87348472147</v>
      </c>
      <c r="AG105" s="86">
        <f t="shared" si="57"/>
        <v>94</v>
      </c>
      <c r="AH105" s="21">
        <f t="shared" si="58"/>
        <v>739.00802180949472</v>
      </c>
      <c r="AI105" s="21">
        <f t="shared" si="59"/>
        <v>490.02509636326744</v>
      </c>
      <c r="AJ105" s="21">
        <f t="shared" si="60"/>
        <v>147497.5540053435</v>
      </c>
      <c r="AL105" s="86">
        <f t="shared" si="61"/>
        <v>94</v>
      </c>
      <c r="AM105" s="21">
        <f t="shared" si="62"/>
        <v>553.13345387591653</v>
      </c>
      <c r="AN105" s="21">
        <f t="shared" si="63"/>
        <v>400.05010086227662</v>
      </c>
      <c r="AO105" s="21">
        <f t="shared" si="64"/>
        <v>120415.08035954527</v>
      </c>
    </row>
    <row r="106" spans="1:41" ht="11" customHeight="1">
      <c r="A106" s="149"/>
      <c r="B106" s="149"/>
      <c r="D106" s="40">
        <v>94</v>
      </c>
      <c r="E106" s="41">
        <f t="shared" si="38"/>
        <v>69</v>
      </c>
      <c r="F106" s="42">
        <f t="shared" si="40"/>
        <v>38.655071217640817</v>
      </c>
      <c r="G106" s="112">
        <f t="shared" si="39"/>
        <v>11704.176436509886</v>
      </c>
      <c r="H106" s="19"/>
      <c r="M106" s="85">
        <v>95</v>
      </c>
      <c r="N106" s="33">
        <f t="shared" si="37"/>
        <v>92</v>
      </c>
      <c r="O106" s="33">
        <f t="shared" si="44"/>
        <v>202.14513914014842</v>
      </c>
      <c r="P106" s="30">
        <f t="shared" si="45"/>
        <v>60937.686881184665</v>
      </c>
      <c r="R106" s="86">
        <f t="shared" si="46"/>
        <v>95</v>
      </c>
      <c r="S106" s="21">
        <f t="shared" si="47"/>
        <v>1378.1167398434316</v>
      </c>
      <c r="T106" s="21">
        <f t="shared" si="48"/>
        <v>682.1110025193002</v>
      </c>
      <c r="U106" s="21">
        <f t="shared" si="49"/>
        <v>205315.41175830935</v>
      </c>
      <c r="W106" s="86">
        <f t="shared" si="50"/>
        <v>95</v>
      </c>
      <c r="X106" s="21">
        <f t="shared" si="51"/>
        <v>1132.0522777899071</v>
      </c>
      <c r="Y106" s="21">
        <f t="shared" si="65"/>
        <v>625.9566339075875</v>
      </c>
      <c r="Z106" s="21">
        <f t="shared" si="52"/>
        <v>188412.94680618384</v>
      </c>
      <c r="AB106" s="86">
        <f t="shared" si="53"/>
        <v>95</v>
      </c>
      <c r="AC106" s="21">
        <f t="shared" si="54"/>
        <v>999.06197645638304</v>
      </c>
      <c r="AD106" s="21">
        <f t="shared" si="55"/>
        <v>586.35603836088364</v>
      </c>
      <c r="AE106" s="21">
        <f t="shared" si="56"/>
        <v>176493.16754662598</v>
      </c>
      <c r="AG106" s="86">
        <f t="shared" si="57"/>
        <v>95</v>
      </c>
      <c r="AH106" s="21">
        <f t="shared" si="58"/>
        <v>739.00802180949472</v>
      </c>
      <c r="AI106" s="21">
        <f t="shared" si="59"/>
        <v>489.1951532784467</v>
      </c>
      <c r="AJ106" s="21">
        <f t="shared" si="60"/>
        <v>147247.74113681246</v>
      </c>
      <c r="AL106" s="86">
        <f t="shared" si="61"/>
        <v>95</v>
      </c>
      <c r="AM106" s="21">
        <f t="shared" si="62"/>
        <v>553.13345387591653</v>
      </c>
      <c r="AN106" s="21">
        <f t="shared" si="63"/>
        <v>399.53982301889783</v>
      </c>
      <c r="AO106" s="21">
        <f t="shared" si="64"/>
        <v>120261.48672868827</v>
      </c>
    </row>
    <row r="107" spans="1:41" ht="11" customHeight="1">
      <c r="A107" s="149"/>
      <c r="B107" s="149"/>
      <c r="D107" s="40">
        <v>95</v>
      </c>
      <c r="E107" s="41">
        <f t="shared" si="38"/>
        <v>69</v>
      </c>
      <c r="F107" s="42">
        <f t="shared" si="40"/>
        <v>39.01392145503295</v>
      </c>
      <c r="G107" s="112">
        <f t="shared" si="39"/>
        <v>11812.190357964919</v>
      </c>
      <c r="H107" s="19"/>
      <c r="M107" s="85">
        <v>96</v>
      </c>
      <c r="N107" s="33">
        <f t="shared" si="37"/>
        <v>92</v>
      </c>
      <c r="O107" s="33">
        <f t="shared" si="44"/>
        <v>203.1256229372822</v>
      </c>
      <c r="P107" s="30">
        <f t="shared" si="45"/>
        <v>61232.812504121946</v>
      </c>
      <c r="R107" s="86">
        <f t="shared" si="46"/>
        <v>96</v>
      </c>
      <c r="S107" s="21">
        <f t="shared" si="47"/>
        <v>1378.1167398434316</v>
      </c>
      <c r="T107" s="21">
        <f t="shared" si="48"/>
        <v>679.79098339488644</v>
      </c>
      <c r="U107" s="21">
        <f t="shared" si="49"/>
        <v>204617.08600186082</v>
      </c>
      <c r="W107" s="86">
        <f t="shared" si="50"/>
        <v>96</v>
      </c>
      <c r="X107" s="21">
        <f t="shared" si="51"/>
        <v>1132.0522777899071</v>
      </c>
      <c r="Y107" s="21">
        <f t="shared" si="65"/>
        <v>624.26964842797975</v>
      </c>
      <c r="Z107" s="21">
        <f t="shared" si="52"/>
        <v>187905.16417682191</v>
      </c>
      <c r="AB107" s="86">
        <f t="shared" si="53"/>
        <v>96</v>
      </c>
      <c r="AC107" s="21">
        <f t="shared" si="54"/>
        <v>999.06197645638304</v>
      </c>
      <c r="AD107" s="21">
        <f t="shared" si="55"/>
        <v>584.98035190056532</v>
      </c>
      <c r="AE107" s="21">
        <f t="shared" si="56"/>
        <v>176079.08592207017</v>
      </c>
      <c r="AG107" s="86">
        <f t="shared" si="57"/>
        <v>96</v>
      </c>
      <c r="AH107" s="21">
        <f t="shared" si="58"/>
        <v>739.00802180949472</v>
      </c>
      <c r="AI107" s="21">
        <f t="shared" si="59"/>
        <v>488.36244371667658</v>
      </c>
      <c r="AJ107" s="21">
        <f t="shared" si="60"/>
        <v>146997.09555871965</v>
      </c>
      <c r="AL107" s="86">
        <f t="shared" si="61"/>
        <v>96</v>
      </c>
      <c r="AM107" s="21">
        <f t="shared" si="62"/>
        <v>553.13345387591653</v>
      </c>
      <c r="AN107" s="21">
        <f t="shared" si="63"/>
        <v>399.02784424937454</v>
      </c>
      <c r="AO107" s="21">
        <f t="shared" si="64"/>
        <v>120107.38111906173</v>
      </c>
    </row>
    <row r="108" spans="1:41" ht="11" customHeight="1">
      <c r="A108" s="149"/>
      <c r="B108" s="149"/>
      <c r="D108" s="40">
        <v>96</v>
      </c>
      <c r="E108" s="41">
        <f t="shared" si="38"/>
        <v>69</v>
      </c>
      <c r="F108" s="42">
        <f t="shared" si="40"/>
        <v>39.373967859883059</v>
      </c>
      <c r="G108" s="112">
        <f t="shared" si="39"/>
        <v>11920.564325824802</v>
      </c>
      <c r="H108" s="19"/>
      <c r="M108" s="85">
        <v>97</v>
      </c>
      <c r="N108" s="33">
        <f t="shared" si="37"/>
        <v>92</v>
      </c>
      <c r="O108" s="33">
        <f t="shared" si="44"/>
        <v>204.10937501373982</v>
      </c>
      <c r="P108" s="30">
        <f t="shared" si="45"/>
        <v>61528.921879135683</v>
      </c>
      <c r="R108" s="86">
        <f t="shared" si="46"/>
        <v>97</v>
      </c>
      <c r="S108" s="21">
        <f t="shared" si="47"/>
        <v>1378.1167398434316</v>
      </c>
      <c r="T108" s="21">
        <f t="shared" si="48"/>
        <v>677.46323087339135</v>
      </c>
      <c r="U108" s="21">
        <f t="shared" si="49"/>
        <v>203916.4324928908</v>
      </c>
      <c r="W108" s="86">
        <f t="shared" si="50"/>
        <v>97</v>
      </c>
      <c r="X108" s="21">
        <f t="shared" si="51"/>
        <v>1132.0522777899071</v>
      </c>
      <c r="Y108" s="21">
        <f t="shared" si="65"/>
        <v>622.57703966344002</v>
      </c>
      <c r="Z108" s="21">
        <f t="shared" si="52"/>
        <v>187395.68893869544</v>
      </c>
      <c r="AB108" s="86">
        <f t="shared" si="53"/>
        <v>97</v>
      </c>
      <c r="AC108" s="21">
        <f t="shared" si="54"/>
        <v>999.06197645638304</v>
      </c>
      <c r="AD108" s="21">
        <f t="shared" si="55"/>
        <v>583.60007981871263</v>
      </c>
      <c r="AE108" s="21">
        <f t="shared" si="56"/>
        <v>175663.62402543251</v>
      </c>
      <c r="AG108" s="86">
        <f t="shared" si="57"/>
        <v>97</v>
      </c>
      <c r="AH108" s="21">
        <f t="shared" si="58"/>
        <v>739.00802180949472</v>
      </c>
      <c r="AI108" s="21">
        <f t="shared" si="59"/>
        <v>487.52695845636725</v>
      </c>
      <c r="AJ108" s="21">
        <f t="shared" si="60"/>
        <v>146745.61449536655</v>
      </c>
      <c r="AL108" s="86">
        <f t="shared" si="61"/>
        <v>97</v>
      </c>
      <c r="AM108" s="21">
        <f t="shared" si="62"/>
        <v>553.13345387591653</v>
      </c>
      <c r="AN108" s="21">
        <f t="shared" si="63"/>
        <v>398.51415888395269</v>
      </c>
      <c r="AO108" s="21">
        <f t="shared" si="64"/>
        <v>119952.76182406976</v>
      </c>
    </row>
    <row r="109" spans="1:41" ht="11" customHeight="1">
      <c r="A109" s="149"/>
      <c r="B109" s="149"/>
      <c r="D109" s="40">
        <v>97</v>
      </c>
      <c r="E109" s="41">
        <f t="shared" si="38"/>
        <v>69</v>
      </c>
      <c r="F109" s="42">
        <f t="shared" si="40"/>
        <v>39.735214419416003</v>
      </c>
      <c r="G109" s="112">
        <f t="shared" si="39"/>
        <v>12029.299540244217</v>
      </c>
      <c r="H109" s="19"/>
      <c r="M109" s="85">
        <v>98</v>
      </c>
      <c r="N109" s="33">
        <f t="shared" si="37"/>
        <v>92</v>
      </c>
      <c r="O109" s="33">
        <f t="shared" si="44"/>
        <v>205.09640626378561</v>
      </c>
      <c r="P109" s="30">
        <f t="shared" si="45"/>
        <v>61826.01828539947</v>
      </c>
      <c r="R109" s="86">
        <f t="shared" si="46"/>
        <v>98</v>
      </c>
      <c r="S109" s="21">
        <f t="shared" si="47"/>
        <v>1378.1167398434316</v>
      </c>
      <c r="T109" s="21">
        <f t="shared" si="48"/>
        <v>675.1277191768246</v>
      </c>
      <c r="U109" s="21">
        <f t="shared" si="49"/>
        <v>203213.4434722242</v>
      </c>
      <c r="W109" s="86">
        <f t="shared" si="50"/>
        <v>98</v>
      </c>
      <c r="X109" s="21">
        <f t="shared" si="51"/>
        <v>1132.0522777899071</v>
      </c>
      <c r="Y109" s="21">
        <f t="shared" si="65"/>
        <v>620.87878886968508</v>
      </c>
      <c r="Z109" s="21">
        <f t="shared" si="52"/>
        <v>186884.51544977521</v>
      </c>
      <c r="AB109" s="86">
        <f t="shared" si="53"/>
        <v>98</v>
      </c>
      <c r="AC109" s="21">
        <f t="shared" si="54"/>
        <v>999.06197645638304</v>
      </c>
      <c r="AD109" s="21">
        <f t="shared" si="55"/>
        <v>582.21520682992048</v>
      </c>
      <c r="AE109" s="21">
        <f t="shared" si="56"/>
        <v>175246.77725580605</v>
      </c>
      <c r="AG109" s="86">
        <f t="shared" si="57"/>
        <v>98</v>
      </c>
      <c r="AH109" s="21">
        <f t="shared" si="58"/>
        <v>739.00802180949472</v>
      </c>
      <c r="AI109" s="21">
        <f t="shared" si="59"/>
        <v>486.68868824519024</v>
      </c>
      <c r="AJ109" s="21">
        <f t="shared" si="60"/>
        <v>146493.29516180226</v>
      </c>
      <c r="AL109" s="86">
        <f t="shared" si="61"/>
        <v>98</v>
      </c>
      <c r="AM109" s="21">
        <f t="shared" si="62"/>
        <v>553.13345387591653</v>
      </c>
      <c r="AN109" s="21">
        <f t="shared" si="63"/>
        <v>397.99876123397956</v>
      </c>
      <c r="AO109" s="21">
        <f t="shared" si="64"/>
        <v>119797.62713142783</v>
      </c>
    </row>
    <row r="110" spans="1:41" ht="11" customHeight="1">
      <c r="A110" s="149"/>
      <c r="B110" s="149"/>
      <c r="D110" s="40">
        <v>98</v>
      </c>
      <c r="E110" s="41">
        <f t="shared" si="38"/>
        <v>69</v>
      </c>
      <c r="F110" s="42">
        <f t="shared" si="40"/>
        <v>40.097665134147391</v>
      </c>
      <c r="G110" s="112">
        <f t="shared" si="39"/>
        <v>12138.397205378365</v>
      </c>
      <c r="H110" s="19"/>
      <c r="M110" s="85">
        <v>99</v>
      </c>
      <c r="N110" s="33">
        <f t="shared" si="37"/>
        <v>92</v>
      </c>
      <c r="O110" s="33">
        <f t="shared" si="44"/>
        <v>206.08672761799824</v>
      </c>
      <c r="P110" s="30">
        <f t="shared" si="45"/>
        <v>62124.10501301747</v>
      </c>
      <c r="R110" s="86">
        <f t="shared" si="46"/>
        <v>99</v>
      </c>
      <c r="S110" s="21">
        <f t="shared" si="47"/>
        <v>1378.1167398434316</v>
      </c>
      <c r="T110" s="21">
        <f t="shared" si="48"/>
        <v>672.78442244126927</v>
      </c>
      <c r="U110" s="21">
        <f t="shared" si="49"/>
        <v>202508.11115482205</v>
      </c>
      <c r="W110" s="86">
        <f t="shared" si="50"/>
        <v>99</v>
      </c>
      <c r="X110" s="21">
        <f t="shared" si="51"/>
        <v>1132.0522777899071</v>
      </c>
      <c r="Y110" s="21">
        <f t="shared" si="65"/>
        <v>619.174877239951</v>
      </c>
      <c r="Z110" s="21">
        <f t="shared" si="52"/>
        <v>186371.63804922524</v>
      </c>
      <c r="AB110" s="86">
        <f t="shared" si="53"/>
        <v>99</v>
      </c>
      <c r="AC110" s="21">
        <f t="shared" si="54"/>
        <v>999.06197645638304</v>
      </c>
      <c r="AD110" s="21">
        <f t="shared" si="55"/>
        <v>580.82571759783229</v>
      </c>
      <c r="AE110" s="21">
        <f t="shared" si="56"/>
        <v>174828.5409969475</v>
      </c>
      <c r="AG110" s="86">
        <f t="shared" si="57"/>
        <v>99</v>
      </c>
      <c r="AH110" s="21">
        <f t="shared" si="58"/>
        <v>739.00802180949472</v>
      </c>
      <c r="AI110" s="21">
        <f t="shared" si="59"/>
        <v>485.84762379997596</v>
      </c>
      <c r="AJ110" s="21">
        <f t="shared" si="60"/>
        <v>146240.13476379277</v>
      </c>
      <c r="AL110" s="86">
        <f t="shared" si="61"/>
        <v>99</v>
      </c>
      <c r="AM110" s="21">
        <f t="shared" si="62"/>
        <v>553.13345387591653</v>
      </c>
      <c r="AN110" s="21">
        <f t="shared" si="63"/>
        <v>397.48164559183971</v>
      </c>
      <c r="AO110" s="21">
        <f t="shared" si="64"/>
        <v>119641.97532314375</v>
      </c>
    </row>
    <row r="111" spans="1:41" ht="11" customHeight="1">
      <c r="D111" s="40">
        <v>99</v>
      </c>
      <c r="E111" s="41">
        <f t="shared" si="38"/>
        <v>69</v>
      </c>
      <c r="F111" s="42">
        <f t="shared" si="40"/>
        <v>40.461324017927886</v>
      </c>
      <c r="G111" s="112">
        <f t="shared" si="39"/>
        <v>12247.858529396293</v>
      </c>
      <c r="H111" s="19"/>
      <c r="M111" s="85">
        <v>100</v>
      </c>
      <c r="N111" s="33">
        <f t="shared" si="37"/>
        <v>92</v>
      </c>
      <c r="O111" s="33">
        <f t="shared" si="44"/>
        <v>207.08035004339158</v>
      </c>
      <c r="P111" s="30">
        <f t="shared" si="45"/>
        <v>62423.18536306086</v>
      </c>
      <c r="R111" s="86">
        <f t="shared" si="46"/>
        <v>100</v>
      </c>
      <c r="S111" s="21">
        <f t="shared" si="47"/>
        <v>1378.1167398434316</v>
      </c>
      <c r="T111" s="21">
        <f t="shared" si="48"/>
        <v>670.43331471659542</v>
      </c>
      <c r="U111" s="21">
        <f t="shared" si="49"/>
        <v>201800.42772969522</v>
      </c>
      <c r="W111" s="86">
        <f t="shared" si="50"/>
        <v>100</v>
      </c>
      <c r="X111" s="21">
        <f t="shared" si="51"/>
        <v>1132.0522777899071</v>
      </c>
      <c r="Y111" s="21">
        <f t="shared" si="65"/>
        <v>617.46528590478442</v>
      </c>
      <c r="Z111" s="21">
        <f t="shared" si="52"/>
        <v>185857.05105734011</v>
      </c>
      <c r="AB111" s="86">
        <f t="shared" si="53"/>
        <v>100</v>
      </c>
      <c r="AC111" s="21">
        <f t="shared" si="54"/>
        <v>999.06197645638304</v>
      </c>
      <c r="AD111" s="21">
        <f t="shared" si="55"/>
        <v>579.43159673497041</v>
      </c>
      <c r="AE111" s="21">
        <f t="shared" si="56"/>
        <v>174408.91061722609</v>
      </c>
      <c r="AG111" s="86">
        <f t="shared" si="57"/>
        <v>100</v>
      </c>
      <c r="AH111" s="21">
        <f t="shared" si="58"/>
        <v>739.00802180949472</v>
      </c>
      <c r="AI111" s="21">
        <f t="shared" si="59"/>
        <v>485.00375580661097</v>
      </c>
      <c r="AJ111" s="21">
        <f t="shared" si="60"/>
        <v>145986.13049778991</v>
      </c>
      <c r="AL111" s="86">
        <f t="shared" si="61"/>
        <v>100</v>
      </c>
      <c r="AM111" s="21">
        <f t="shared" si="62"/>
        <v>553.13345387591653</v>
      </c>
      <c r="AN111" s="21">
        <f t="shared" si="63"/>
        <v>396.9628062308928</v>
      </c>
      <c r="AO111" s="21">
        <f t="shared" si="64"/>
        <v>119485.80467549873</v>
      </c>
    </row>
    <row r="112" spans="1:41" ht="11" customHeight="1">
      <c r="D112" s="40">
        <v>100</v>
      </c>
      <c r="E112" s="41">
        <f t="shared" si="38"/>
        <v>69</v>
      </c>
      <c r="F112" s="42">
        <f t="shared" si="40"/>
        <v>40.826195097987643</v>
      </c>
      <c r="G112" s="112">
        <f t="shared" si="39"/>
        <v>12357.68472449428</v>
      </c>
      <c r="H112" s="19"/>
      <c r="M112" s="85">
        <v>101</v>
      </c>
      <c r="N112" s="33">
        <f t="shared" si="37"/>
        <v>92</v>
      </c>
      <c r="O112" s="33">
        <f t="shared" si="44"/>
        <v>208.07728454353619</v>
      </c>
      <c r="P112" s="30">
        <f t="shared" si="45"/>
        <v>62723.262647604395</v>
      </c>
      <c r="R112" s="86">
        <f t="shared" si="46"/>
        <v>101</v>
      </c>
      <c r="S112" s="21">
        <f t="shared" si="47"/>
        <v>1378.1167398434316</v>
      </c>
      <c r="T112" s="21">
        <f t="shared" si="48"/>
        <v>668.07436996617264</v>
      </c>
      <c r="U112" s="21">
        <f t="shared" si="49"/>
        <v>201090.38535981797</v>
      </c>
      <c r="W112" s="86">
        <f t="shared" si="50"/>
        <v>101</v>
      </c>
      <c r="X112" s="21">
        <f t="shared" si="51"/>
        <v>1132.0522777899071</v>
      </c>
      <c r="Y112" s="21">
        <f t="shared" si="65"/>
        <v>615.74999593183395</v>
      </c>
      <c r="Z112" s="21">
        <f t="shared" si="52"/>
        <v>185340.74877548203</v>
      </c>
      <c r="AB112" s="86">
        <f t="shared" si="53"/>
        <v>101</v>
      </c>
      <c r="AC112" s="21">
        <f t="shared" si="54"/>
        <v>999.06197645638304</v>
      </c>
      <c r="AD112" s="21">
        <f t="shared" si="55"/>
        <v>578.03282880256575</v>
      </c>
      <c r="AE112" s="21">
        <f t="shared" si="56"/>
        <v>173987.88146957228</v>
      </c>
      <c r="AG112" s="86">
        <f t="shared" si="57"/>
        <v>101</v>
      </c>
      <c r="AH112" s="21">
        <f t="shared" si="58"/>
        <v>739.00802180949472</v>
      </c>
      <c r="AI112" s="21">
        <f t="shared" si="59"/>
        <v>484.15707491993476</v>
      </c>
      <c r="AJ112" s="21">
        <f t="shared" si="60"/>
        <v>145731.27955090036</v>
      </c>
      <c r="AL112" s="86">
        <f t="shared" si="61"/>
        <v>101</v>
      </c>
      <c r="AM112" s="21">
        <f t="shared" si="62"/>
        <v>553.13345387591653</v>
      </c>
      <c r="AN112" s="21">
        <f t="shared" si="63"/>
        <v>396.44223740540946</v>
      </c>
      <c r="AO112" s="21">
        <f t="shared" si="64"/>
        <v>119329.11345902823</v>
      </c>
    </row>
    <row r="113" spans="4:41" ht="11" customHeight="1">
      <c r="D113" s="40">
        <v>101</v>
      </c>
      <c r="E113" s="41">
        <f t="shared" si="38"/>
        <v>69</v>
      </c>
      <c r="F113" s="42">
        <f t="shared" si="40"/>
        <v>41.19228241498093</v>
      </c>
      <c r="G113" s="112">
        <f t="shared" si="39"/>
        <v>12467.877006909261</v>
      </c>
      <c r="H113" s="19"/>
      <c r="M113" s="85">
        <v>102</v>
      </c>
      <c r="N113" s="33">
        <f t="shared" si="37"/>
        <v>92</v>
      </c>
      <c r="O113" s="33">
        <f t="shared" si="44"/>
        <v>209.07754215868133</v>
      </c>
      <c r="P113" s="30">
        <f t="shared" si="45"/>
        <v>63024.340189763076</v>
      </c>
      <c r="R113" s="86">
        <f t="shared" si="46"/>
        <v>102</v>
      </c>
      <c r="S113" s="21">
        <f t="shared" si="47"/>
        <v>1378.1167398434316</v>
      </c>
      <c r="T113" s="21">
        <f t="shared" si="48"/>
        <v>665.70756206658189</v>
      </c>
      <c r="U113" s="21">
        <f t="shared" si="49"/>
        <v>200377.97618204114</v>
      </c>
      <c r="W113" s="86">
        <f t="shared" si="50"/>
        <v>102</v>
      </c>
      <c r="X113" s="21">
        <f t="shared" si="51"/>
        <v>1132.0522777899071</v>
      </c>
      <c r="Y113" s="21">
        <f t="shared" si="65"/>
        <v>614.0289883256404</v>
      </c>
      <c r="Z113" s="21">
        <f t="shared" si="52"/>
        <v>184822.72548601776</v>
      </c>
      <c r="AB113" s="86">
        <f t="shared" si="53"/>
        <v>102</v>
      </c>
      <c r="AC113" s="21">
        <f t="shared" si="54"/>
        <v>999.06197645638304</v>
      </c>
      <c r="AD113" s="21">
        <f t="shared" si="55"/>
        <v>576.62939831038636</v>
      </c>
      <c r="AE113" s="21">
        <f t="shared" si="56"/>
        <v>173565.44889142629</v>
      </c>
      <c r="AG113" s="86">
        <f t="shared" si="57"/>
        <v>102</v>
      </c>
      <c r="AH113" s="21">
        <f t="shared" si="58"/>
        <v>739.00802180949472</v>
      </c>
      <c r="AI113" s="21">
        <f t="shared" si="59"/>
        <v>483.3075717636363</v>
      </c>
      <c r="AJ113" s="21">
        <f t="shared" si="60"/>
        <v>145475.57910085452</v>
      </c>
      <c r="AL113" s="86">
        <f t="shared" si="61"/>
        <v>102</v>
      </c>
      <c r="AM113" s="21">
        <f t="shared" si="62"/>
        <v>553.13345387591653</v>
      </c>
      <c r="AN113" s="21">
        <f t="shared" si="63"/>
        <v>395.91993335050773</v>
      </c>
      <c r="AO113" s="21">
        <f t="shared" si="64"/>
        <v>119171.89993850283</v>
      </c>
    </row>
    <row r="114" spans="4:41" ht="11" customHeight="1">
      <c r="D114" s="40">
        <v>102</v>
      </c>
      <c r="E114" s="41">
        <f t="shared" si="38"/>
        <v>69</v>
      </c>
      <c r="F114" s="42">
        <f t="shared" si="40"/>
        <v>41.559590023030871</v>
      </c>
      <c r="G114" s="112">
        <f t="shared" si="39"/>
        <v>12578.436596932292</v>
      </c>
      <c r="H114" s="19"/>
      <c r="M114" s="85">
        <v>103</v>
      </c>
      <c r="N114" s="33">
        <f t="shared" si="37"/>
        <v>92</v>
      </c>
      <c r="O114" s="33">
        <f t="shared" si="44"/>
        <v>210.08113396587692</v>
      </c>
      <c r="P114" s="30">
        <f t="shared" si="45"/>
        <v>63326.421323728951</v>
      </c>
      <c r="R114" s="86">
        <f t="shared" si="46"/>
        <v>103</v>
      </c>
      <c r="S114" s="21">
        <f t="shared" si="47"/>
        <v>1378.1167398434316</v>
      </c>
      <c r="T114" s="21">
        <f t="shared" si="48"/>
        <v>663.33286480732579</v>
      </c>
      <c r="U114" s="21">
        <f t="shared" si="49"/>
        <v>199663.19230700505</v>
      </c>
      <c r="W114" s="86">
        <f t="shared" si="50"/>
        <v>103</v>
      </c>
      <c r="X114" s="21">
        <f t="shared" si="51"/>
        <v>1132.0522777899071</v>
      </c>
      <c r="Y114" s="21">
        <f t="shared" si="65"/>
        <v>612.30224402742613</v>
      </c>
      <c r="Z114" s="21">
        <f t="shared" si="52"/>
        <v>184302.97545225528</v>
      </c>
      <c r="AB114" s="86">
        <f t="shared" si="53"/>
        <v>103</v>
      </c>
      <c r="AC114" s="21">
        <f t="shared" si="54"/>
        <v>999.06197645638304</v>
      </c>
      <c r="AD114" s="21">
        <f t="shared" si="55"/>
        <v>575.22128971656639</v>
      </c>
      <c r="AE114" s="21">
        <f t="shared" si="56"/>
        <v>173141.60820468649</v>
      </c>
      <c r="AG114" s="86">
        <f t="shared" si="57"/>
        <v>103</v>
      </c>
      <c r="AH114" s="21">
        <f t="shared" si="58"/>
        <v>739.00802180949472</v>
      </c>
      <c r="AI114" s="21">
        <f t="shared" si="59"/>
        <v>482.45523693015019</v>
      </c>
      <c r="AJ114" s="21">
        <f t="shared" si="60"/>
        <v>145219.02631597518</v>
      </c>
      <c r="AL114" s="86">
        <f t="shared" si="61"/>
        <v>103</v>
      </c>
      <c r="AM114" s="21">
        <f t="shared" si="62"/>
        <v>553.13345387591653</v>
      </c>
      <c r="AN114" s="21">
        <f t="shared" si="63"/>
        <v>395.39588828208974</v>
      </c>
      <c r="AO114" s="21">
        <f t="shared" si="64"/>
        <v>119014.16237290901</v>
      </c>
    </row>
    <row r="115" spans="4:41" ht="11" customHeight="1">
      <c r="D115" s="40">
        <v>103</v>
      </c>
      <c r="E115" s="41">
        <f t="shared" si="38"/>
        <v>69</v>
      </c>
      <c r="F115" s="42">
        <f t="shared" si="40"/>
        <v>41.928121989774304</v>
      </c>
      <c r="G115" s="112">
        <f t="shared" si="39"/>
        <v>12689.364718922066</v>
      </c>
      <c r="H115" s="19"/>
      <c r="M115" s="85">
        <v>104</v>
      </c>
      <c r="N115" s="33">
        <f t="shared" si="37"/>
        <v>92</v>
      </c>
      <c r="O115" s="33">
        <f t="shared" si="44"/>
        <v>211.08807107909649</v>
      </c>
      <c r="P115" s="30">
        <f t="shared" si="45"/>
        <v>63629.509394808047</v>
      </c>
      <c r="R115" s="86">
        <f t="shared" si="46"/>
        <v>104</v>
      </c>
      <c r="S115" s="21">
        <f t="shared" si="47"/>
        <v>1378.1167398434316</v>
      </c>
      <c r="T115" s="21">
        <f t="shared" si="48"/>
        <v>660.95025189053877</v>
      </c>
      <c r="U115" s="21">
        <f t="shared" si="49"/>
        <v>198946.02581905219</v>
      </c>
      <c r="W115" s="86">
        <f t="shared" si="50"/>
        <v>104</v>
      </c>
      <c r="X115" s="21">
        <f t="shared" si="51"/>
        <v>1132.0522777899071</v>
      </c>
      <c r="Y115" s="21">
        <f t="shared" si="65"/>
        <v>610.5697439148845</v>
      </c>
      <c r="Z115" s="21">
        <f t="shared" si="52"/>
        <v>183781.49291838025</v>
      </c>
      <c r="AB115" s="86">
        <f t="shared" si="53"/>
        <v>104</v>
      </c>
      <c r="AC115" s="21">
        <f t="shared" si="54"/>
        <v>999.06197645638304</v>
      </c>
      <c r="AD115" s="21">
        <f t="shared" si="55"/>
        <v>573.80848742743376</v>
      </c>
      <c r="AE115" s="21">
        <f t="shared" si="56"/>
        <v>172716.35471565754</v>
      </c>
      <c r="AG115" s="86">
        <f t="shared" si="57"/>
        <v>104</v>
      </c>
      <c r="AH115" s="21">
        <f t="shared" si="58"/>
        <v>739.00802180949472</v>
      </c>
      <c r="AI115" s="21">
        <f t="shared" si="59"/>
        <v>481.60006098055231</v>
      </c>
      <c r="AJ115" s="21">
        <f t="shared" si="60"/>
        <v>144961.61835514626</v>
      </c>
      <c r="AL115" s="86">
        <f t="shared" si="61"/>
        <v>104</v>
      </c>
      <c r="AM115" s="21">
        <f t="shared" si="62"/>
        <v>553.13345387591653</v>
      </c>
      <c r="AN115" s="21">
        <f t="shared" si="63"/>
        <v>394.870096396777</v>
      </c>
      <c r="AO115" s="21">
        <f t="shared" si="64"/>
        <v>118855.89901542987</v>
      </c>
    </row>
    <row r="116" spans="4:41" ht="11" customHeight="1">
      <c r="D116" s="40">
        <v>104</v>
      </c>
      <c r="E116" s="41">
        <f t="shared" si="38"/>
        <v>69</v>
      </c>
      <c r="F116" s="42">
        <f t="shared" si="40"/>
        <v>42.297882396406891</v>
      </c>
      <c r="G116" s="112">
        <f t="shared" si="39"/>
        <v>12800.662601318474</v>
      </c>
      <c r="H116" s="19"/>
      <c r="M116" s="85">
        <v>105</v>
      </c>
      <c r="N116" s="33">
        <f t="shared" si="37"/>
        <v>92</v>
      </c>
      <c r="O116" s="33">
        <f t="shared" si="44"/>
        <v>212.09836464936018</v>
      </c>
      <c r="P116" s="30">
        <f t="shared" si="45"/>
        <v>63933.607759457409</v>
      </c>
      <c r="R116" s="86">
        <f t="shared" si="46"/>
        <v>105</v>
      </c>
      <c r="S116" s="21">
        <f t="shared" si="47"/>
        <v>1378.1167398434316</v>
      </c>
      <c r="T116" s="21">
        <f t="shared" si="48"/>
        <v>658.55969693069585</v>
      </c>
      <c r="U116" s="21">
        <f t="shared" si="49"/>
        <v>198226.46877613946</v>
      </c>
      <c r="W116" s="86">
        <f t="shared" si="50"/>
        <v>105</v>
      </c>
      <c r="X116" s="21">
        <f t="shared" si="51"/>
        <v>1132.0522777899071</v>
      </c>
      <c r="Y116" s="21">
        <f t="shared" si="65"/>
        <v>608.83146880196784</v>
      </c>
      <c r="Z116" s="21">
        <f t="shared" si="52"/>
        <v>183258.2721093923</v>
      </c>
      <c r="AB116" s="86">
        <f t="shared" si="53"/>
        <v>105</v>
      </c>
      <c r="AC116" s="21">
        <f t="shared" si="54"/>
        <v>999.06197645638304</v>
      </c>
      <c r="AD116" s="21">
        <f t="shared" si="55"/>
        <v>572.39097579733721</v>
      </c>
      <c r="AE116" s="21">
        <f t="shared" si="56"/>
        <v>172289.68371499851</v>
      </c>
      <c r="AG116" s="86">
        <f t="shared" si="57"/>
        <v>105</v>
      </c>
      <c r="AH116" s="21">
        <f t="shared" si="58"/>
        <v>739.00802180949472</v>
      </c>
      <c r="AI116" s="21">
        <f t="shared" si="59"/>
        <v>480.7420344444559</v>
      </c>
      <c r="AJ116" s="21">
        <f t="shared" si="60"/>
        <v>144703.35236778125</v>
      </c>
      <c r="AL116" s="86">
        <f t="shared" si="61"/>
        <v>105</v>
      </c>
      <c r="AM116" s="21">
        <f t="shared" si="62"/>
        <v>553.13345387591653</v>
      </c>
      <c r="AN116" s="21">
        <f t="shared" si="63"/>
        <v>394.34255187184652</v>
      </c>
      <c r="AO116" s="21">
        <f t="shared" si="64"/>
        <v>118697.1081134258</v>
      </c>
    </row>
    <row r="117" spans="4:41" ht="11" customHeight="1">
      <c r="D117" s="40">
        <v>105</v>
      </c>
      <c r="E117" s="41">
        <f t="shared" si="38"/>
        <v>69</v>
      </c>
      <c r="F117" s="42">
        <f t="shared" si="40"/>
        <v>42.668875337728252</v>
      </c>
      <c r="G117" s="112">
        <f t="shared" si="39"/>
        <v>12912.331476656202</v>
      </c>
      <c r="H117" s="19"/>
      <c r="M117" s="85">
        <v>106</v>
      </c>
      <c r="N117" s="33">
        <f t="shared" si="37"/>
        <v>92</v>
      </c>
      <c r="O117" s="33">
        <f t="shared" si="44"/>
        <v>213.11202586485805</v>
      </c>
      <c r="P117" s="30">
        <f t="shared" si="45"/>
        <v>64238.719785322268</v>
      </c>
      <c r="R117" s="86">
        <f t="shared" si="46"/>
        <v>106</v>
      </c>
      <c r="S117" s="21">
        <f t="shared" si="47"/>
        <v>1378.1167398434316</v>
      </c>
      <c r="T117" s="21">
        <f t="shared" si="48"/>
        <v>656.16117345432019</v>
      </c>
      <c r="U117" s="21">
        <f t="shared" si="49"/>
        <v>197504.51320975035</v>
      </c>
      <c r="W117" s="86">
        <f t="shared" si="50"/>
        <v>106</v>
      </c>
      <c r="X117" s="21">
        <f t="shared" si="51"/>
        <v>1132.0522777899071</v>
      </c>
      <c r="Y117" s="21">
        <f t="shared" si="65"/>
        <v>607.08739943867465</v>
      </c>
      <c r="Z117" s="21">
        <f t="shared" si="52"/>
        <v>182733.30723104105</v>
      </c>
      <c r="AB117" s="86">
        <f t="shared" si="53"/>
        <v>106</v>
      </c>
      <c r="AC117" s="21">
        <f t="shared" si="54"/>
        <v>999.06197645638304</v>
      </c>
      <c r="AD117" s="21">
        <f t="shared" si="55"/>
        <v>570.96873912847377</v>
      </c>
      <c r="AE117" s="21">
        <f t="shared" si="56"/>
        <v>171861.5904776706</v>
      </c>
      <c r="AG117" s="86">
        <f t="shared" si="57"/>
        <v>106</v>
      </c>
      <c r="AH117" s="21">
        <f t="shared" si="58"/>
        <v>739.00802180949472</v>
      </c>
      <c r="AI117" s="21">
        <f t="shared" si="59"/>
        <v>479.88114781990589</v>
      </c>
      <c r="AJ117" s="21">
        <f t="shared" si="60"/>
        <v>144444.22549379169</v>
      </c>
      <c r="AL117" s="86">
        <f t="shared" si="61"/>
        <v>106</v>
      </c>
      <c r="AM117" s="21">
        <f t="shared" si="62"/>
        <v>553.13345387591653</v>
      </c>
      <c r="AN117" s="21">
        <f t="shared" si="63"/>
        <v>393.81324886516632</v>
      </c>
      <c r="AO117" s="21">
        <f t="shared" si="64"/>
        <v>118537.78790841505</v>
      </c>
    </row>
    <row r="118" spans="4:41" ht="11" customHeight="1">
      <c r="D118" s="40">
        <v>106</v>
      </c>
      <c r="E118" s="41">
        <f t="shared" si="38"/>
        <v>69</v>
      </c>
      <c r="F118" s="42">
        <f t="shared" si="40"/>
        <v>43.041104922187344</v>
      </c>
      <c r="G118" s="112">
        <f t="shared" si="39"/>
        <v>13024.372581578389</v>
      </c>
      <c r="H118" s="19"/>
      <c r="M118" s="85">
        <v>107</v>
      </c>
      <c r="N118" s="33">
        <f t="shared" si="37"/>
        <v>92</v>
      </c>
      <c r="O118" s="33">
        <f t="shared" si="44"/>
        <v>214.12906595107424</v>
      </c>
      <c r="P118" s="30">
        <f t="shared" si="45"/>
        <v>64544.848851273346</v>
      </c>
      <c r="R118" s="86">
        <f t="shared" si="46"/>
        <v>107</v>
      </c>
      <c r="S118" s="21">
        <f t="shared" si="47"/>
        <v>1378.1167398434316</v>
      </c>
      <c r="T118" s="21">
        <f t="shared" si="48"/>
        <v>653.75465489968985</v>
      </c>
      <c r="U118" s="21">
        <f t="shared" si="49"/>
        <v>196780.15112480661</v>
      </c>
      <c r="W118" s="86">
        <f t="shared" si="50"/>
        <v>107</v>
      </c>
      <c r="X118" s="21">
        <f t="shared" si="51"/>
        <v>1132.0522777899071</v>
      </c>
      <c r="Y118" s="21">
        <f t="shared" si="65"/>
        <v>605.33751651083719</v>
      </c>
      <c r="Z118" s="21">
        <f t="shared" si="52"/>
        <v>182206.59246976196</v>
      </c>
      <c r="AB118" s="86">
        <f t="shared" si="53"/>
        <v>107</v>
      </c>
      <c r="AC118" s="21">
        <f t="shared" si="54"/>
        <v>999.06197645638304</v>
      </c>
      <c r="AD118" s="21">
        <f t="shared" si="55"/>
        <v>569.5417616707141</v>
      </c>
      <c r="AE118" s="21">
        <f t="shared" si="56"/>
        <v>171432.07026288495</v>
      </c>
      <c r="AG118" s="86">
        <f t="shared" si="57"/>
        <v>107</v>
      </c>
      <c r="AH118" s="21">
        <f t="shared" si="58"/>
        <v>739.00802180949472</v>
      </c>
      <c r="AI118" s="21">
        <f t="shared" si="59"/>
        <v>479.01739157327398</v>
      </c>
      <c r="AJ118" s="21">
        <f t="shared" si="60"/>
        <v>144184.2348635555</v>
      </c>
      <c r="AL118" s="86">
        <f t="shared" si="61"/>
        <v>107</v>
      </c>
      <c r="AM118" s="21">
        <f t="shared" si="62"/>
        <v>553.13345387591653</v>
      </c>
      <c r="AN118" s="21">
        <f t="shared" si="63"/>
        <v>393.2821815151305</v>
      </c>
      <c r="AO118" s="21">
        <f t="shared" si="64"/>
        <v>118377.93663605426</v>
      </c>
    </row>
    <row r="119" spans="4:41" ht="11" customHeight="1">
      <c r="D119" s="40">
        <v>107</v>
      </c>
      <c r="E119" s="41">
        <f t="shared" si="38"/>
        <v>69</v>
      </c>
      <c r="F119" s="42">
        <f t="shared" si="40"/>
        <v>43.414575271927966</v>
      </c>
      <c r="G119" s="112">
        <f t="shared" si="39"/>
        <v>13136.787156850318</v>
      </c>
      <c r="H119" s="19"/>
      <c r="M119" s="85">
        <v>108</v>
      </c>
      <c r="N119" s="33">
        <f t="shared" si="37"/>
        <v>92</v>
      </c>
      <c r="O119" s="33">
        <f t="shared" si="44"/>
        <v>215.14949617091114</v>
      </c>
      <c r="P119" s="30">
        <f t="shared" si="45"/>
        <v>64851.998347444256</v>
      </c>
      <c r="R119" s="86">
        <f t="shared" si="46"/>
        <v>108</v>
      </c>
      <c r="S119" s="21">
        <f t="shared" si="47"/>
        <v>1378.1167398434316</v>
      </c>
      <c r="T119" s="21">
        <f t="shared" si="48"/>
        <v>651.34011461654393</v>
      </c>
      <c r="U119" s="21">
        <f t="shared" si="49"/>
        <v>196053.37449957975</v>
      </c>
      <c r="W119" s="86">
        <f t="shared" si="50"/>
        <v>108</v>
      </c>
      <c r="X119" s="21">
        <f t="shared" si="51"/>
        <v>1132.0522777899071</v>
      </c>
      <c r="Y119" s="21">
        <f t="shared" si="65"/>
        <v>603.58180063990687</v>
      </c>
      <c r="Z119" s="21">
        <f t="shared" si="52"/>
        <v>181678.12199261197</v>
      </c>
      <c r="AB119" s="86">
        <f t="shared" si="53"/>
        <v>108</v>
      </c>
      <c r="AC119" s="21">
        <f t="shared" si="54"/>
        <v>999.06197645638304</v>
      </c>
      <c r="AD119" s="21">
        <f t="shared" si="55"/>
        <v>568.11002762142869</v>
      </c>
      <c r="AE119" s="21">
        <f t="shared" si="56"/>
        <v>171001.11831405002</v>
      </c>
      <c r="AG119" s="86">
        <f t="shared" si="57"/>
        <v>108</v>
      </c>
      <c r="AH119" s="21">
        <f t="shared" si="58"/>
        <v>739.00802180949472</v>
      </c>
      <c r="AI119" s="21">
        <f t="shared" si="59"/>
        <v>478.15075613915337</v>
      </c>
      <c r="AJ119" s="21">
        <f t="shared" si="60"/>
        <v>143923.37759788518</v>
      </c>
      <c r="AL119" s="86">
        <f t="shared" si="61"/>
        <v>108</v>
      </c>
      <c r="AM119" s="21">
        <f t="shared" si="62"/>
        <v>553.13345387591653</v>
      </c>
      <c r="AN119" s="21">
        <f t="shared" si="63"/>
        <v>392.74934394059454</v>
      </c>
      <c r="AO119" s="21">
        <f t="shared" si="64"/>
        <v>118217.55252611895</v>
      </c>
    </row>
    <row r="120" spans="4:41" ht="11" customHeight="1">
      <c r="D120" s="40">
        <v>108</v>
      </c>
      <c r="E120" s="41">
        <f t="shared" si="38"/>
        <v>69</v>
      </c>
      <c r="F120" s="42">
        <f t="shared" si="40"/>
        <v>43.789290522834392</v>
      </c>
      <c r="G120" s="112">
        <f t="shared" si="39"/>
        <v>13249.576447373152</v>
      </c>
      <c r="H120" s="19"/>
      <c r="M120" s="85">
        <v>109</v>
      </c>
      <c r="N120" s="33">
        <f t="shared" si="37"/>
        <v>92</v>
      </c>
      <c r="O120" s="33">
        <f t="shared" si="44"/>
        <v>216.17332782481421</v>
      </c>
      <c r="P120" s="30">
        <f t="shared" si="45"/>
        <v>65160.17167526907</v>
      </c>
      <c r="R120" s="86">
        <f t="shared" si="46"/>
        <v>109</v>
      </c>
      <c r="S120" s="21">
        <f t="shared" si="47"/>
        <v>1378.1167398434316</v>
      </c>
      <c r="T120" s="21">
        <f t="shared" si="48"/>
        <v>648.91752586578775</v>
      </c>
      <c r="U120" s="21">
        <f t="shared" si="49"/>
        <v>195324.1752856021</v>
      </c>
      <c r="W120" s="86">
        <f t="shared" si="50"/>
        <v>109</v>
      </c>
      <c r="X120" s="21">
        <f t="shared" si="51"/>
        <v>1132.0522777899071</v>
      </c>
      <c r="Y120" s="21">
        <f t="shared" si="65"/>
        <v>601.82023238274019</v>
      </c>
      <c r="Z120" s="21">
        <f t="shared" si="52"/>
        <v>181147.88994720479</v>
      </c>
      <c r="AB120" s="86">
        <f t="shared" si="53"/>
        <v>109</v>
      </c>
      <c r="AC120" s="21">
        <f t="shared" si="54"/>
        <v>999.06197645638304</v>
      </c>
      <c r="AD120" s="21">
        <f t="shared" si="55"/>
        <v>566.67352112531216</v>
      </c>
      <c r="AE120" s="21">
        <f t="shared" si="56"/>
        <v>170568.72985871896</v>
      </c>
      <c r="AG120" s="86">
        <f t="shared" si="57"/>
        <v>109</v>
      </c>
      <c r="AH120" s="21">
        <f t="shared" si="58"/>
        <v>739.00802180949472</v>
      </c>
      <c r="AI120" s="21">
        <f t="shared" si="59"/>
        <v>477.28123192025237</v>
      </c>
      <c r="AJ120" s="21">
        <f t="shared" si="60"/>
        <v>143661.65080799596</v>
      </c>
      <c r="AL120" s="86">
        <f t="shared" si="61"/>
        <v>109</v>
      </c>
      <c r="AM120" s="21">
        <f t="shared" si="62"/>
        <v>553.13345387591653</v>
      </c>
      <c r="AN120" s="21">
        <f t="shared" si="63"/>
        <v>392.21473024081018</v>
      </c>
      <c r="AO120" s="21">
        <f t="shared" si="64"/>
        <v>118056.63380248385</v>
      </c>
    </row>
    <row r="121" spans="4:41" ht="11" customHeight="1">
      <c r="D121" s="40">
        <v>109</v>
      </c>
      <c r="E121" s="41">
        <f t="shared" si="38"/>
        <v>69</v>
      </c>
      <c r="F121" s="42">
        <f t="shared" si="40"/>
        <v>44.165254824577175</v>
      </c>
      <c r="G121" s="112">
        <f t="shared" si="39"/>
        <v>13362.741702197729</v>
      </c>
      <c r="H121" s="19"/>
      <c r="M121" s="85">
        <v>110</v>
      </c>
      <c r="N121" s="33">
        <f t="shared" si="37"/>
        <v>92</v>
      </c>
      <c r="O121" s="33">
        <f t="shared" si="44"/>
        <v>217.2005722508969</v>
      </c>
      <c r="P121" s="30">
        <f t="shared" si="45"/>
        <v>65469.372247519968</v>
      </c>
      <c r="R121" s="86">
        <f t="shared" si="46"/>
        <v>110</v>
      </c>
      <c r="S121" s="21">
        <f t="shared" si="47"/>
        <v>1378.1167398434316</v>
      </c>
      <c r="T121" s="21">
        <f t="shared" si="48"/>
        <v>646.48686181919561</v>
      </c>
      <c r="U121" s="21">
        <f t="shared" si="49"/>
        <v>194592.54540757788</v>
      </c>
      <c r="W121" s="86">
        <f t="shared" si="50"/>
        <v>110</v>
      </c>
      <c r="X121" s="21">
        <f t="shared" si="51"/>
        <v>1132.0522777899071</v>
      </c>
      <c r="Y121" s="21">
        <f t="shared" si="65"/>
        <v>600.05279223138291</v>
      </c>
      <c r="Z121" s="21">
        <f t="shared" si="52"/>
        <v>180615.89046164625</v>
      </c>
      <c r="AB121" s="86">
        <f t="shared" si="53"/>
        <v>110</v>
      </c>
      <c r="AC121" s="21">
        <f t="shared" si="54"/>
        <v>999.06197645638304</v>
      </c>
      <c r="AD121" s="21">
        <f t="shared" si="55"/>
        <v>565.23222627420864</v>
      </c>
      <c r="AE121" s="21">
        <f t="shared" si="56"/>
        <v>170134.90010853679</v>
      </c>
      <c r="AG121" s="86">
        <f t="shared" si="57"/>
        <v>110</v>
      </c>
      <c r="AH121" s="21">
        <f t="shared" si="58"/>
        <v>739.00802180949472</v>
      </c>
      <c r="AI121" s="21">
        <f t="shared" si="59"/>
        <v>476.40880928728825</v>
      </c>
      <c r="AJ121" s="21">
        <f t="shared" si="60"/>
        <v>143399.05159547378</v>
      </c>
      <c r="AL121" s="86">
        <f t="shared" si="61"/>
        <v>110</v>
      </c>
      <c r="AM121" s="21">
        <f t="shared" si="62"/>
        <v>553.13345387591653</v>
      </c>
      <c r="AN121" s="21">
        <f t="shared" si="63"/>
        <v>391.67833449535982</v>
      </c>
      <c r="AO121" s="21">
        <f t="shared" si="64"/>
        <v>117895.1786831033</v>
      </c>
    </row>
    <row r="122" spans="4:41" ht="11" customHeight="1">
      <c r="D122" s="40">
        <v>110</v>
      </c>
      <c r="E122" s="41">
        <f t="shared" si="38"/>
        <v>69</v>
      </c>
      <c r="F122" s="42">
        <f t="shared" si="40"/>
        <v>44.542472340659096</v>
      </c>
      <c r="G122" s="112">
        <f t="shared" si="39"/>
        <v>13476.284174538388</v>
      </c>
      <c r="H122" s="19"/>
      <c r="M122" s="85">
        <v>111</v>
      </c>
      <c r="N122" s="33">
        <f t="shared" si="37"/>
        <v>92</v>
      </c>
      <c r="O122" s="33">
        <f t="shared" si="44"/>
        <v>218.23124082506658</v>
      </c>
      <c r="P122" s="30">
        <f t="shared" si="45"/>
        <v>65779.603488345034</v>
      </c>
      <c r="R122" s="86">
        <f t="shared" si="46"/>
        <v>111</v>
      </c>
      <c r="S122" s="21">
        <f t="shared" si="47"/>
        <v>1378.1167398434316</v>
      </c>
      <c r="T122" s="21">
        <f t="shared" si="48"/>
        <v>644.04809555911493</v>
      </c>
      <c r="U122" s="21">
        <f t="shared" si="49"/>
        <v>193858.47676329358</v>
      </c>
      <c r="W122" s="86">
        <f t="shared" si="50"/>
        <v>111</v>
      </c>
      <c r="X122" s="21">
        <f t="shared" si="51"/>
        <v>1132.0522777899071</v>
      </c>
      <c r="Y122" s="21">
        <f t="shared" si="65"/>
        <v>598.27946061285445</v>
      </c>
      <c r="Z122" s="21">
        <f t="shared" si="52"/>
        <v>180082.1176444692</v>
      </c>
      <c r="AB122" s="86">
        <f t="shared" si="53"/>
        <v>111</v>
      </c>
      <c r="AC122" s="21">
        <f t="shared" si="54"/>
        <v>999.06197645638304</v>
      </c>
      <c r="AD122" s="21">
        <f t="shared" si="55"/>
        <v>563.78612710693471</v>
      </c>
      <c r="AE122" s="21">
        <f t="shared" si="56"/>
        <v>169699.62425918735</v>
      </c>
      <c r="AG122" s="86">
        <f t="shared" si="57"/>
        <v>111</v>
      </c>
      <c r="AH122" s="21">
        <f t="shared" si="58"/>
        <v>739.00802180949472</v>
      </c>
      <c r="AI122" s="21">
        <f t="shared" si="59"/>
        <v>475.53347857888099</v>
      </c>
      <c r="AJ122" s="21">
        <f t="shared" si="60"/>
        <v>143135.57705224317</v>
      </c>
      <c r="AL122" s="86">
        <f t="shared" si="61"/>
        <v>111</v>
      </c>
      <c r="AM122" s="21">
        <f t="shared" si="62"/>
        <v>553.13345387591653</v>
      </c>
      <c r="AN122" s="21">
        <f t="shared" si="63"/>
        <v>391.14015076409129</v>
      </c>
      <c r="AO122" s="21">
        <f t="shared" si="64"/>
        <v>117733.18537999148</v>
      </c>
    </row>
    <row r="123" spans="4:41" ht="11" customHeight="1">
      <c r="D123" s="40">
        <v>111</v>
      </c>
      <c r="E123" s="41">
        <f t="shared" si="38"/>
        <v>69</v>
      </c>
      <c r="F123" s="42">
        <f t="shared" si="40"/>
        <v>44.920947248461296</v>
      </c>
      <c r="G123" s="112">
        <f t="shared" si="39"/>
        <v>13590.20512178685</v>
      </c>
      <c r="H123" s="19"/>
      <c r="M123" s="85">
        <v>112</v>
      </c>
      <c r="N123" s="33">
        <f t="shared" si="37"/>
        <v>92</v>
      </c>
      <c r="O123" s="33">
        <f t="shared" si="44"/>
        <v>219.26534496115013</v>
      </c>
      <c r="P123" s="30">
        <f t="shared" si="45"/>
        <v>66090.868833306187</v>
      </c>
      <c r="R123" s="86">
        <f t="shared" si="46"/>
        <v>112</v>
      </c>
      <c r="S123" s="21">
        <f t="shared" si="47"/>
        <v>1378.1167398434316</v>
      </c>
      <c r="T123" s="21">
        <f t="shared" si="48"/>
        <v>641.60120007816715</v>
      </c>
      <c r="U123" s="21">
        <f t="shared" si="49"/>
        <v>193121.96122352834</v>
      </c>
      <c r="W123" s="86">
        <f t="shared" si="50"/>
        <v>112</v>
      </c>
      <c r="X123" s="21">
        <f t="shared" si="51"/>
        <v>1132.0522777899071</v>
      </c>
      <c r="Y123" s="21">
        <f t="shared" si="65"/>
        <v>596.50021788893093</v>
      </c>
      <c r="Z123" s="21">
        <f t="shared" si="52"/>
        <v>179546.56558456822</v>
      </c>
      <c r="AB123" s="86">
        <f t="shared" si="53"/>
        <v>112</v>
      </c>
      <c r="AC123" s="21">
        <f t="shared" si="54"/>
        <v>999.06197645638304</v>
      </c>
      <c r="AD123" s="21">
        <f t="shared" si="55"/>
        <v>562.33520760910324</v>
      </c>
      <c r="AE123" s="21">
        <f t="shared" si="56"/>
        <v>169262.89749034008</v>
      </c>
      <c r="AG123" s="86">
        <f t="shared" si="57"/>
        <v>112</v>
      </c>
      <c r="AH123" s="21">
        <f t="shared" si="58"/>
        <v>739.00802180949472</v>
      </c>
      <c r="AI123" s="21">
        <f t="shared" si="59"/>
        <v>474.65523010144562</v>
      </c>
      <c r="AJ123" s="21">
        <f t="shared" si="60"/>
        <v>142871.22426053515</v>
      </c>
      <c r="AL123" s="86">
        <f t="shared" si="61"/>
        <v>112</v>
      </c>
      <c r="AM123" s="21">
        <f t="shared" si="62"/>
        <v>553.13345387591653</v>
      </c>
      <c r="AN123" s="21">
        <f t="shared" si="63"/>
        <v>390.60017308705193</v>
      </c>
      <c r="AO123" s="21">
        <f t="shared" si="64"/>
        <v>117570.65209920262</v>
      </c>
    </row>
    <row r="124" spans="4:41" ht="11" customHeight="1">
      <c r="D124" s="40">
        <v>112</v>
      </c>
      <c r="E124" s="41">
        <f t="shared" si="38"/>
        <v>69</v>
      </c>
      <c r="F124" s="42">
        <f t="shared" si="40"/>
        <v>45.300683739289504</v>
      </c>
      <c r="G124" s="112">
        <f t="shared" si="39"/>
        <v>13704.50580552614</v>
      </c>
      <c r="H124" s="19"/>
      <c r="M124" s="85">
        <v>113</v>
      </c>
      <c r="N124" s="33">
        <f t="shared" si="37"/>
        <v>92</v>
      </c>
      <c r="O124" s="33">
        <f t="shared" si="44"/>
        <v>220.3028961110206</v>
      </c>
      <c r="P124" s="30">
        <f t="shared" si="45"/>
        <v>66403.171729417212</v>
      </c>
      <c r="R124" s="86">
        <f t="shared" si="46"/>
        <v>113</v>
      </c>
      <c r="S124" s="21">
        <f t="shared" si="47"/>
        <v>1378.1167398434316</v>
      </c>
      <c r="T124" s="21">
        <f t="shared" si="48"/>
        <v>639.14614827894968</v>
      </c>
      <c r="U124" s="21">
        <f t="shared" si="49"/>
        <v>192382.99063196388</v>
      </c>
      <c r="W124" s="86">
        <f t="shared" si="50"/>
        <v>113</v>
      </c>
      <c r="X124" s="21">
        <f t="shared" si="51"/>
        <v>1132.0522777899071</v>
      </c>
      <c r="Y124" s="21">
        <f t="shared" si="65"/>
        <v>594.71504435592772</v>
      </c>
      <c r="Z124" s="21">
        <f t="shared" si="52"/>
        <v>179009.22835113422</v>
      </c>
      <c r="AB124" s="86">
        <f t="shared" si="53"/>
        <v>113</v>
      </c>
      <c r="AC124" s="21">
        <f t="shared" si="54"/>
        <v>999.06197645638304</v>
      </c>
      <c r="AD124" s="21">
        <f t="shared" si="55"/>
        <v>560.87945171294575</v>
      </c>
      <c r="AE124" s="21">
        <f t="shared" si="56"/>
        <v>168824.71496559665</v>
      </c>
      <c r="AG124" s="86">
        <f t="shared" si="57"/>
        <v>113</v>
      </c>
      <c r="AH124" s="21">
        <f t="shared" si="58"/>
        <v>739.00802180949472</v>
      </c>
      <c r="AI124" s="21">
        <f t="shared" si="59"/>
        <v>473.77405412908553</v>
      </c>
      <c r="AJ124" s="21">
        <f t="shared" si="60"/>
        <v>142605.99029285475</v>
      </c>
      <c r="AL124" s="86">
        <f t="shared" si="61"/>
        <v>113</v>
      </c>
      <c r="AM124" s="21">
        <f t="shared" si="62"/>
        <v>553.13345387591653</v>
      </c>
      <c r="AN124" s="21">
        <f t="shared" si="63"/>
        <v>390.05839548442236</v>
      </c>
      <c r="AO124" s="21">
        <f t="shared" si="64"/>
        <v>117407.57704081113</v>
      </c>
    </row>
    <row r="125" spans="4:41" ht="11" customHeight="1">
      <c r="D125" s="40">
        <v>113</v>
      </c>
      <c r="E125" s="41">
        <f t="shared" si="38"/>
        <v>69</v>
      </c>
      <c r="F125" s="42">
        <f t="shared" si="40"/>
        <v>45.681686018420464</v>
      </c>
      <c r="G125" s="112">
        <f t="shared" si="39"/>
        <v>13819.187491544561</v>
      </c>
      <c r="H125" s="19"/>
      <c r="M125" s="85">
        <v>114</v>
      </c>
      <c r="N125" s="33">
        <f t="shared" si="37"/>
        <v>92</v>
      </c>
      <c r="O125" s="33">
        <f t="shared" si="44"/>
        <v>221.34390576472404</v>
      </c>
      <c r="P125" s="30">
        <f t="shared" si="45"/>
        <v>66716.515635181931</v>
      </c>
      <c r="R125" s="86">
        <f t="shared" si="46"/>
        <v>114</v>
      </c>
      <c r="S125" s="21">
        <f t="shared" si="47"/>
        <v>1378.1167398434316</v>
      </c>
      <c r="T125" s="21">
        <f t="shared" si="48"/>
        <v>636.68291297373491</v>
      </c>
      <c r="U125" s="21">
        <f t="shared" si="49"/>
        <v>191641.55680509421</v>
      </c>
      <c r="W125" s="86">
        <f t="shared" si="50"/>
        <v>114</v>
      </c>
      <c r="X125" s="21">
        <f t="shared" si="51"/>
        <v>1132.0522777899071</v>
      </c>
      <c r="Y125" s="21">
        <f t="shared" si="65"/>
        <v>592.92392024448111</v>
      </c>
      <c r="Z125" s="21">
        <f t="shared" si="52"/>
        <v>178470.09999358878</v>
      </c>
      <c r="AB125" s="86">
        <f t="shared" si="53"/>
        <v>114</v>
      </c>
      <c r="AC125" s="21">
        <f t="shared" si="54"/>
        <v>999.06197645638304</v>
      </c>
      <c r="AD125" s="21">
        <f t="shared" si="55"/>
        <v>559.41884329713423</v>
      </c>
      <c r="AE125" s="21">
        <f t="shared" si="56"/>
        <v>168385.07183243742</v>
      </c>
      <c r="AG125" s="86">
        <f t="shared" si="57"/>
        <v>114</v>
      </c>
      <c r="AH125" s="21">
        <f t="shared" si="58"/>
        <v>739.00802180949472</v>
      </c>
      <c r="AI125" s="21">
        <f t="shared" si="59"/>
        <v>472.88994090348427</v>
      </c>
      <c r="AJ125" s="21">
        <f t="shared" si="60"/>
        <v>142339.87221194876</v>
      </c>
      <c r="AL125" s="86">
        <f t="shared" si="61"/>
        <v>114</v>
      </c>
      <c r="AM125" s="21">
        <f t="shared" si="62"/>
        <v>553.13345387591653</v>
      </c>
      <c r="AN125" s="21">
        <f t="shared" si="63"/>
        <v>389.51481195645073</v>
      </c>
      <c r="AO125" s="21">
        <f t="shared" si="64"/>
        <v>117243.95839889167</v>
      </c>
    </row>
    <row r="126" spans="4:41" ht="11" customHeight="1">
      <c r="D126" s="40">
        <v>114</v>
      </c>
      <c r="E126" s="41">
        <f t="shared" si="38"/>
        <v>69</v>
      </c>
      <c r="F126" s="42">
        <f t="shared" si="40"/>
        <v>46.063958305148532</v>
      </c>
      <c r="G126" s="112">
        <f t="shared" si="39"/>
        <v>13934.251449849709</v>
      </c>
      <c r="H126" s="19"/>
      <c r="M126" s="85">
        <v>115</v>
      </c>
      <c r="N126" s="33">
        <f t="shared" si="37"/>
        <v>92</v>
      </c>
      <c r="O126" s="33">
        <f t="shared" si="44"/>
        <v>222.38838545060642</v>
      </c>
      <c r="P126" s="30">
        <f t="shared" si="45"/>
        <v>67030.904020632544</v>
      </c>
      <c r="R126" s="86">
        <f t="shared" si="46"/>
        <v>115</v>
      </c>
      <c r="S126" s="21">
        <f t="shared" si="47"/>
        <v>1378.1167398434316</v>
      </c>
      <c r="T126" s="21">
        <f t="shared" si="48"/>
        <v>634.21146688416934</v>
      </c>
      <c r="U126" s="21">
        <f t="shared" si="49"/>
        <v>190897.65153213497</v>
      </c>
      <c r="W126" s="86">
        <f t="shared" si="50"/>
        <v>115</v>
      </c>
      <c r="X126" s="21">
        <f t="shared" si="51"/>
        <v>1132.0522777899071</v>
      </c>
      <c r="Y126" s="21">
        <f t="shared" si="65"/>
        <v>591.12682571932953</v>
      </c>
      <c r="Z126" s="21">
        <f t="shared" si="52"/>
        <v>177929.17454151818</v>
      </c>
      <c r="AB126" s="86">
        <f t="shared" si="53"/>
        <v>115</v>
      </c>
      <c r="AC126" s="21">
        <f t="shared" si="54"/>
        <v>999.06197645638304</v>
      </c>
      <c r="AD126" s="21">
        <f t="shared" si="55"/>
        <v>557.95336618660349</v>
      </c>
      <c r="AE126" s="21">
        <f t="shared" si="56"/>
        <v>167943.96322216766</v>
      </c>
      <c r="AG126" s="86">
        <f t="shared" si="57"/>
        <v>115</v>
      </c>
      <c r="AH126" s="21">
        <f t="shared" si="58"/>
        <v>739.00802180949472</v>
      </c>
      <c r="AI126" s="21">
        <f t="shared" si="59"/>
        <v>472.00288063379759</v>
      </c>
      <c r="AJ126" s="21">
        <f t="shared" si="60"/>
        <v>142072.86707077309</v>
      </c>
      <c r="AL126" s="86">
        <f t="shared" si="61"/>
        <v>115</v>
      </c>
      <c r="AM126" s="21">
        <f t="shared" si="62"/>
        <v>553.13345387591653</v>
      </c>
      <c r="AN126" s="21">
        <f t="shared" si="63"/>
        <v>388.96941648338588</v>
      </c>
      <c r="AO126" s="21">
        <f t="shared" si="64"/>
        <v>117079.79436149915</v>
      </c>
    </row>
    <row r="127" spans="4:41" ht="11" customHeight="1">
      <c r="D127" s="40">
        <v>115</v>
      </c>
      <c r="E127" s="41">
        <f t="shared" si="38"/>
        <v>69</v>
      </c>
      <c r="F127" s="42">
        <f t="shared" si="40"/>
        <v>46.447504832832372</v>
      </c>
      <c r="G127" s="112">
        <f t="shared" si="39"/>
        <v>14049.698954682543</v>
      </c>
      <c r="H127" s="19"/>
      <c r="M127" s="85">
        <v>116</v>
      </c>
      <c r="N127" s="33">
        <f t="shared" si="37"/>
        <v>92</v>
      </c>
      <c r="O127" s="33">
        <f t="shared" si="44"/>
        <v>223.43634673544182</v>
      </c>
      <c r="P127" s="30">
        <f t="shared" si="45"/>
        <v>67346.340367367986</v>
      </c>
      <c r="R127" s="86">
        <f t="shared" si="46"/>
        <v>116</v>
      </c>
      <c r="S127" s="21">
        <f t="shared" si="47"/>
        <v>1378.1167398434316</v>
      </c>
      <c r="T127" s="21">
        <f t="shared" si="48"/>
        <v>631.7317826409718</v>
      </c>
      <c r="U127" s="21">
        <f t="shared" si="49"/>
        <v>190151.26657493252</v>
      </c>
      <c r="W127" s="86">
        <f t="shared" si="50"/>
        <v>116</v>
      </c>
      <c r="X127" s="21">
        <f t="shared" si="51"/>
        <v>1132.0522777899071</v>
      </c>
      <c r="Y127" s="21">
        <f t="shared" si="65"/>
        <v>589.3237408790942</v>
      </c>
      <c r="Z127" s="21">
        <f t="shared" si="52"/>
        <v>177386.44600460737</v>
      </c>
      <c r="AB127" s="86">
        <f t="shared" si="53"/>
        <v>116</v>
      </c>
      <c r="AC127" s="21">
        <f t="shared" si="54"/>
        <v>999.06197645638304</v>
      </c>
      <c r="AD127" s="21">
        <f t="shared" si="55"/>
        <v>556.483004152371</v>
      </c>
      <c r="AE127" s="21">
        <f t="shared" si="56"/>
        <v>167501.38424986365</v>
      </c>
      <c r="AG127" s="86">
        <f t="shared" si="57"/>
        <v>116</v>
      </c>
      <c r="AH127" s="21">
        <f t="shared" si="58"/>
        <v>739.00802180949472</v>
      </c>
      <c r="AI127" s="21">
        <f t="shared" si="59"/>
        <v>471.11286349654534</v>
      </c>
      <c r="AJ127" s="21">
        <f t="shared" si="60"/>
        <v>141804.97191246017</v>
      </c>
      <c r="AL127" s="86">
        <f t="shared" si="61"/>
        <v>116</v>
      </c>
      <c r="AM127" s="21">
        <f t="shared" si="62"/>
        <v>553.13345387591653</v>
      </c>
      <c r="AN127" s="21">
        <f t="shared" si="63"/>
        <v>388.42220302541085</v>
      </c>
      <c r="AO127" s="21">
        <f t="shared" si="64"/>
        <v>116915.08311064866</v>
      </c>
    </row>
    <row r="128" spans="4:41" ht="11" customHeight="1">
      <c r="D128" s="40">
        <v>116</v>
      </c>
      <c r="E128" s="41">
        <f t="shared" si="38"/>
        <v>69</v>
      </c>
      <c r="F128" s="42">
        <f t="shared" si="40"/>
        <v>46.832329848941811</v>
      </c>
      <c r="G128" s="112">
        <f t="shared" si="39"/>
        <v>14165.531284531484</v>
      </c>
      <c r="H128" s="19"/>
      <c r="M128" s="85">
        <v>117</v>
      </c>
      <c r="N128" s="33">
        <f t="shared" si="37"/>
        <v>92</v>
      </c>
      <c r="O128" s="33">
        <f t="shared" si="44"/>
        <v>224.48780122455995</v>
      </c>
      <c r="P128" s="30">
        <f t="shared" si="45"/>
        <v>67662.828168592547</v>
      </c>
      <c r="R128" s="86">
        <f t="shared" si="46"/>
        <v>117</v>
      </c>
      <c r="S128" s="21">
        <f t="shared" si="47"/>
        <v>1378.1167398434316</v>
      </c>
      <c r="T128" s="21">
        <f t="shared" si="48"/>
        <v>629.24383278363041</v>
      </c>
      <c r="U128" s="21">
        <f t="shared" si="49"/>
        <v>189402.39366787273</v>
      </c>
      <c r="W128" s="86">
        <f t="shared" si="50"/>
        <v>117</v>
      </c>
      <c r="X128" s="21">
        <f t="shared" si="51"/>
        <v>1132.0522777899071</v>
      </c>
      <c r="Y128" s="21">
        <f t="shared" si="65"/>
        <v>587.51464575605814</v>
      </c>
      <c r="Z128" s="21">
        <f t="shared" si="52"/>
        <v>176841.9083725735</v>
      </c>
      <c r="AB128" s="86">
        <f t="shared" si="53"/>
        <v>117</v>
      </c>
      <c r="AC128" s="21">
        <f t="shared" si="54"/>
        <v>999.06197645638304</v>
      </c>
      <c r="AD128" s="21">
        <f t="shared" si="55"/>
        <v>555.00774091135759</v>
      </c>
      <c r="AE128" s="21">
        <f t="shared" si="56"/>
        <v>167057.33001431864</v>
      </c>
      <c r="AG128" s="86">
        <f t="shared" si="57"/>
        <v>117</v>
      </c>
      <c r="AH128" s="21">
        <f t="shared" si="58"/>
        <v>739.00802180949472</v>
      </c>
      <c r="AI128" s="21">
        <f t="shared" si="59"/>
        <v>470.21987963550231</v>
      </c>
      <c r="AJ128" s="21">
        <f t="shared" si="60"/>
        <v>141536.18377028618</v>
      </c>
      <c r="AL128" s="86">
        <f t="shared" si="61"/>
        <v>117</v>
      </c>
      <c r="AM128" s="21">
        <f t="shared" si="62"/>
        <v>553.13345387591653</v>
      </c>
      <c r="AN128" s="21">
        <f t="shared" si="63"/>
        <v>387.87316552257585</v>
      </c>
      <c r="AO128" s="21">
        <f t="shared" si="64"/>
        <v>116749.82282229532</v>
      </c>
    </row>
    <row r="129" spans="4:41" ht="11" customHeight="1">
      <c r="D129" s="40">
        <v>117</v>
      </c>
      <c r="E129" s="41">
        <f t="shared" si="38"/>
        <v>69</v>
      </c>
      <c r="F129" s="42">
        <f t="shared" si="40"/>
        <v>47.218437615104953</v>
      </c>
      <c r="G129" s="112">
        <f t="shared" si="39"/>
        <v>14281.749722146589</v>
      </c>
      <c r="H129" s="19"/>
      <c r="M129" s="85">
        <v>118</v>
      </c>
      <c r="N129" s="33">
        <f t="shared" si="37"/>
        <v>92</v>
      </c>
      <c r="O129" s="33">
        <f t="shared" si="44"/>
        <v>225.54276056197514</v>
      </c>
      <c r="P129" s="30">
        <f t="shared" si="45"/>
        <v>67980.370929154524</v>
      </c>
      <c r="R129" s="86">
        <f t="shared" si="46"/>
        <v>118</v>
      </c>
      <c r="S129" s="21">
        <f t="shared" si="47"/>
        <v>1378.1167398434316</v>
      </c>
      <c r="T129" s="21">
        <f t="shared" si="48"/>
        <v>626.74758976009775</v>
      </c>
      <c r="U129" s="21">
        <f t="shared" si="49"/>
        <v>188651.02451778942</v>
      </c>
      <c r="W129" s="86">
        <f t="shared" si="50"/>
        <v>118</v>
      </c>
      <c r="X129" s="21">
        <f t="shared" si="51"/>
        <v>1132.0522777899071</v>
      </c>
      <c r="Y129" s="21">
        <f t="shared" si="65"/>
        <v>585.69952031594528</v>
      </c>
      <c r="Z129" s="21">
        <f t="shared" si="52"/>
        <v>176295.55561509953</v>
      </c>
      <c r="AB129" s="86">
        <f t="shared" si="53"/>
        <v>118</v>
      </c>
      <c r="AC129" s="21">
        <f t="shared" si="54"/>
        <v>999.06197645638304</v>
      </c>
      <c r="AD129" s="21">
        <f t="shared" si="55"/>
        <v>553.5275601262075</v>
      </c>
      <c r="AE129" s="21">
        <f t="shared" si="56"/>
        <v>166611.79559798847</v>
      </c>
      <c r="AG129" s="86">
        <f t="shared" si="57"/>
        <v>118</v>
      </c>
      <c r="AH129" s="21">
        <f t="shared" si="58"/>
        <v>739.00802180949472</v>
      </c>
      <c r="AI129" s="21">
        <f t="shared" si="59"/>
        <v>469.323919161589</v>
      </c>
      <c r="AJ129" s="21">
        <f t="shared" si="60"/>
        <v>141266.4996676383</v>
      </c>
      <c r="AL129" s="86">
        <f t="shared" si="61"/>
        <v>118</v>
      </c>
      <c r="AM129" s="21">
        <f t="shared" si="62"/>
        <v>553.13345387591653</v>
      </c>
      <c r="AN129" s="21">
        <f t="shared" si="63"/>
        <v>387.32229789473132</v>
      </c>
      <c r="AO129" s="21">
        <f t="shared" si="64"/>
        <v>116584.01166631414</v>
      </c>
    </row>
    <row r="130" spans="4:41" ht="11" customHeight="1">
      <c r="D130" s="40">
        <v>118</v>
      </c>
      <c r="E130" s="41">
        <f t="shared" si="38"/>
        <v>69</v>
      </c>
      <c r="F130" s="42">
        <f t="shared" si="40"/>
        <v>47.605832407155297</v>
      </c>
      <c r="G130" s="112">
        <f t="shared" si="39"/>
        <v>14398.355554553744</v>
      </c>
      <c r="H130" s="19"/>
      <c r="M130" s="85">
        <v>119</v>
      </c>
      <c r="N130" s="33">
        <f t="shared" si="37"/>
        <v>92</v>
      </c>
      <c r="O130" s="33">
        <f t="shared" si="44"/>
        <v>226.60123643051509</v>
      </c>
      <c r="P130" s="30">
        <f t="shared" si="45"/>
        <v>68298.972165585044</v>
      </c>
      <c r="R130" s="86">
        <f t="shared" si="46"/>
        <v>119</v>
      </c>
      <c r="S130" s="21">
        <f t="shared" si="47"/>
        <v>1378.1167398434316</v>
      </c>
      <c r="T130" s="21">
        <f t="shared" si="48"/>
        <v>624.24302592648667</v>
      </c>
      <c r="U130" s="21">
        <f t="shared" si="49"/>
        <v>187897.1508038725</v>
      </c>
      <c r="W130" s="86">
        <f t="shared" si="50"/>
        <v>119</v>
      </c>
      <c r="X130" s="21">
        <f t="shared" si="51"/>
        <v>1132.0522777899071</v>
      </c>
      <c r="Y130" s="21">
        <f t="shared" si="65"/>
        <v>583.87834445769874</v>
      </c>
      <c r="Z130" s="21">
        <f t="shared" si="52"/>
        <v>175747.38168176732</v>
      </c>
      <c r="AB130" s="86">
        <f t="shared" si="53"/>
        <v>119</v>
      </c>
      <c r="AC130" s="21">
        <f t="shared" si="54"/>
        <v>999.06197645638304</v>
      </c>
      <c r="AD130" s="21">
        <f t="shared" si="55"/>
        <v>552.04244540510706</v>
      </c>
      <c r="AE130" s="21">
        <f t="shared" si="56"/>
        <v>166164.77606693719</v>
      </c>
      <c r="AG130" s="86">
        <f t="shared" si="57"/>
        <v>119</v>
      </c>
      <c r="AH130" s="21">
        <f t="shared" si="58"/>
        <v>739.00802180949472</v>
      </c>
      <c r="AI130" s="21">
        <f t="shared" si="59"/>
        <v>468.42497215276279</v>
      </c>
      <c r="AJ130" s="21">
        <f t="shared" si="60"/>
        <v>140995.91661798159</v>
      </c>
      <c r="AL130" s="86">
        <f t="shared" si="61"/>
        <v>119</v>
      </c>
      <c r="AM130" s="21">
        <f t="shared" si="62"/>
        <v>553.13345387591653</v>
      </c>
      <c r="AN130" s="21">
        <f t="shared" si="63"/>
        <v>386.76959404146078</v>
      </c>
      <c r="AO130" s="21">
        <f t="shared" si="64"/>
        <v>116417.64780647968</v>
      </c>
    </row>
    <row r="131" spans="4:41" ht="11" customHeight="1">
      <c r="D131" s="40">
        <v>119</v>
      </c>
      <c r="E131" s="41">
        <f t="shared" si="38"/>
        <v>69</v>
      </c>
      <c r="F131" s="42">
        <f t="shared" si="40"/>
        <v>47.994518515179145</v>
      </c>
      <c r="G131" s="112">
        <f t="shared" si="39"/>
        <v>14515.350073068923</v>
      </c>
      <c r="H131" s="19"/>
      <c r="M131" s="85">
        <v>120</v>
      </c>
      <c r="N131" s="33">
        <f t="shared" si="37"/>
        <v>92</v>
      </c>
      <c r="O131" s="33">
        <f t="shared" si="44"/>
        <v>227.66324055195014</v>
      </c>
      <c r="P131" s="30">
        <f t="shared" si="45"/>
        <v>68618.635406136993</v>
      </c>
      <c r="R131" s="86">
        <f t="shared" si="46"/>
        <v>120</v>
      </c>
      <c r="S131" s="21">
        <f t="shared" si="47"/>
        <v>1378.1167398434316</v>
      </c>
      <c r="T131" s="21">
        <f t="shared" si="48"/>
        <v>621.73011354676362</v>
      </c>
      <c r="U131" s="21">
        <f t="shared" si="49"/>
        <v>187140.76417757585</v>
      </c>
      <c r="W131" s="86">
        <f t="shared" si="50"/>
        <v>120</v>
      </c>
      <c r="X131" s="21">
        <f t="shared" si="51"/>
        <v>1132.0522777899071</v>
      </c>
      <c r="Y131" s="21">
        <f t="shared" si="65"/>
        <v>582.05109801325796</v>
      </c>
      <c r="Z131" s="21">
        <f t="shared" si="52"/>
        <v>175197.38050199067</v>
      </c>
      <c r="AB131" s="86">
        <f t="shared" si="53"/>
        <v>120</v>
      </c>
      <c r="AC131" s="21">
        <f t="shared" si="54"/>
        <v>999.06197645638304</v>
      </c>
      <c r="AD131" s="21">
        <f t="shared" si="55"/>
        <v>550.55238030160274</v>
      </c>
      <c r="AE131" s="21">
        <f t="shared" si="56"/>
        <v>165716.26647078243</v>
      </c>
      <c r="AG131" s="86">
        <f t="shared" si="57"/>
        <v>120</v>
      </c>
      <c r="AH131" s="21">
        <f t="shared" si="58"/>
        <v>739.00802180949472</v>
      </c>
      <c r="AI131" s="21">
        <f t="shared" si="59"/>
        <v>467.52302865390703</v>
      </c>
      <c r="AJ131" s="21">
        <f t="shared" si="60"/>
        <v>140724.43162482601</v>
      </c>
      <c r="AL131" s="86">
        <f t="shared" si="61"/>
        <v>120</v>
      </c>
      <c r="AM131" s="21">
        <f t="shared" si="62"/>
        <v>553.13345387591653</v>
      </c>
      <c r="AN131" s="21">
        <f t="shared" si="63"/>
        <v>386.21504784201261</v>
      </c>
      <c r="AO131" s="21">
        <f t="shared" si="64"/>
        <v>116250.72940044578</v>
      </c>
    </row>
    <row r="132" spans="4:41" ht="11" customHeight="1">
      <c r="D132" s="40">
        <v>120</v>
      </c>
      <c r="E132" s="41">
        <f t="shared" si="38"/>
        <v>69</v>
      </c>
      <c r="F132" s="42">
        <f t="shared" si="40"/>
        <v>48.384500243563082</v>
      </c>
      <c r="G132" s="112">
        <f t="shared" si="39"/>
        <v>14632.734573312486</v>
      </c>
      <c r="H132" s="19"/>
      <c r="M132" s="85">
        <v>121</v>
      </c>
      <c r="N132" s="33">
        <f t="shared" si="37"/>
        <v>92</v>
      </c>
      <c r="O132" s="33">
        <f t="shared" si="44"/>
        <v>228.72878468712329</v>
      </c>
      <c r="P132" s="30">
        <f t="shared" si="45"/>
        <v>68939.364190824112</v>
      </c>
      <c r="R132" s="86">
        <f t="shared" si="46"/>
        <v>121</v>
      </c>
      <c r="S132" s="21">
        <f t="shared" si="47"/>
        <v>1378.1167398434316</v>
      </c>
      <c r="T132" s="21">
        <f t="shared" si="48"/>
        <v>619.20882479244153</v>
      </c>
      <c r="U132" s="21">
        <f t="shared" si="49"/>
        <v>186381.85626252487</v>
      </c>
      <c r="W132" s="86">
        <f t="shared" si="50"/>
        <v>121</v>
      </c>
      <c r="X132" s="21">
        <f t="shared" si="51"/>
        <v>1132.0522777899071</v>
      </c>
      <c r="Y132" s="21">
        <f t="shared" si="65"/>
        <v>580.21776074733589</v>
      </c>
      <c r="Z132" s="21">
        <f t="shared" si="52"/>
        <v>174645.54598494808</v>
      </c>
      <c r="AB132" s="86">
        <f t="shared" si="53"/>
        <v>121</v>
      </c>
      <c r="AC132" s="21">
        <f t="shared" si="54"/>
        <v>999.06197645638304</v>
      </c>
      <c r="AD132" s="21">
        <f t="shared" si="55"/>
        <v>549.05734831442021</v>
      </c>
      <c r="AE132" s="21">
        <f t="shared" si="56"/>
        <v>165266.26184264047</v>
      </c>
      <c r="AG132" s="86">
        <f t="shared" si="57"/>
        <v>121</v>
      </c>
      <c r="AH132" s="21">
        <f t="shared" si="58"/>
        <v>739.00802180949472</v>
      </c>
      <c r="AI132" s="21">
        <f t="shared" si="59"/>
        <v>466.61807867672178</v>
      </c>
      <c r="AJ132" s="21">
        <f t="shared" si="60"/>
        <v>140452.04168169326</v>
      </c>
      <c r="AL132" s="86">
        <f t="shared" si="61"/>
        <v>121</v>
      </c>
      <c r="AM132" s="21">
        <f t="shared" si="62"/>
        <v>553.13345387591653</v>
      </c>
      <c r="AN132" s="21">
        <f t="shared" si="63"/>
        <v>385.65865315523291</v>
      </c>
      <c r="AO132" s="21">
        <f t="shared" si="64"/>
        <v>116083.2545997251</v>
      </c>
    </row>
    <row r="133" spans="4:41" ht="11" customHeight="1">
      <c r="D133" s="40">
        <v>121</v>
      </c>
      <c r="E133" s="41">
        <f t="shared" si="38"/>
        <v>69</v>
      </c>
      <c r="F133" s="42">
        <f t="shared" si="40"/>
        <v>48.775781911041626</v>
      </c>
      <c r="G133" s="112">
        <f t="shared" si="39"/>
        <v>14750.510355223527</v>
      </c>
      <c r="H133" s="19"/>
      <c r="M133" s="85">
        <v>122</v>
      </c>
      <c r="N133" s="33">
        <f t="shared" si="37"/>
        <v>92</v>
      </c>
      <c r="O133" s="33">
        <f t="shared" si="44"/>
        <v>229.79788063608035</v>
      </c>
      <c r="P133" s="30">
        <f t="shared" si="45"/>
        <v>69261.162071460189</v>
      </c>
      <c r="R133" s="86">
        <f t="shared" si="46"/>
        <v>122</v>
      </c>
      <c r="S133" s="21">
        <f t="shared" si="47"/>
        <v>1378.1167398434316</v>
      </c>
      <c r="T133" s="21">
        <f t="shared" si="48"/>
        <v>616.67913174227158</v>
      </c>
      <c r="U133" s="21">
        <f t="shared" si="49"/>
        <v>185620.41865442373</v>
      </c>
      <c r="W133" s="86">
        <f t="shared" si="50"/>
        <v>122</v>
      </c>
      <c r="X133" s="21">
        <f t="shared" si="51"/>
        <v>1132.0522777899071</v>
      </c>
      <c r="Y133" s="21">
        <f t="shared" si="65"/>
        <v>578.37831235719386</v>
      </c>
      <c r="Z133" s="21">
        <f t="shared" si="52"/>
        <v>174091.87201951537</v>
      </c>
      <c r="AB133" s="86">
        <f t="shared" si="53"/>
        <v>122</v>
      </c>
      <c r="AC133" s="21">
        <f t="shared" si="54"/>
        <v>999.06197645638304</v>
      </c>
      <c r="AD133" s="21">
        <f t="shared" si="55"/>
        <v>547.55733288728027</v>
      </c>
      <c r="AE133" s="21">
        <f t="shared" si="56"/>
        <v>164814.75719907138</v>
      </c>
      <c r="AG133" s="86">
        <f t="shared" si="57"/>
        <v>122</v>
      </c>
      <c r="AH133" s="21">
        <f t="shared" si="58"/>
        <v>739.00802180949472</v>
      </c>
      <c r="AI133" s="21">
        <f t="shared" si="59"/>
        <v>465.71011219961264</v>
      </c>
      <c r="AJ133" s="21">
        <f t="shared" si="60"/>
        <v>140178.7437720834</v>
      </c>
      <c r="AL133" s="86">
        <f t="shared" si="61"/>
        <v>122</v>
      </c>
      <c r="AM133" s="21">
        <f t="shared" si="62"/>
        <v>553.13345387591653</v>
      </c>
      <c r="AN133" s="21">
        <f t="shared" si="63"/>
        <v>385.10040381949733</v>
      </c>
      <c r="AO133" s="21">
        <f t="shared" si="64"/>
        <v>115915.22154966868</v>
      </c>
    </row>
    <row r="134" spans="4:41" ht="11" customHeight="1">
      <c r="D134" s="40">
        <v>122</v>
      </c>
      <c r="E134" s="41">
        <f t="shared" si="38"/>
        <v>69</v>
      </c>
      <c r="F134" s="42">
        <f t="shared" si="40"/>
        <v>49.168367850745092</v>
      </c>
      <c r="G134" s="112">
        <f t="shared" si="39"/>
        <v>14868.678723074272</v>
      </c>
      <c r="H134" s="19"/>
      <c r="M134" s="85">
        <v>123</v>
      </c>
      <c r="N134" s="33">
        <f t="shared" si="37"/>
        <v>92</v>
      </c>
      <c r="O134" s="33">
        <f t="shared" si="44"/>
        <v>230.87054023820065</v>
      </c>
      <c r="P134" s="30">
        <f t="shared" si="45"/>
        <v>69584.032611698392</v>
      </c>
      <c r="R134" s="86">
        <f t="shared" si="46"/>
        <v>123</v>
      </c>
      <c r="S134" s="21">
        <f t="shared" si="47"/>
        <v>1378.1167398434316</v>
      </c>
      <c r="T134" s="21">
        <f t="shared" si="48"/>
        <v>614.1410063819344</v>
      </c>
      <c r="U134" s="21">
        <f t="shared" si="49"/>
        <v>184856.44292096223</v>
      </c>
      <c r="W134" s="86">
        <f t="shared" si="50"/>
        <v>123</v>
      </c>
      <c r="X134" s="21">
        <f t="shared" si="51"/>
        <v>1132.0522777899071</v>
      </c>
      <c r="Y134" s="21">
        <f t="shared" si="65"/>
        <v>576.53273247241816</v>
      </c>
      <c r="Z134" s="21">
        <f t="shared" si="52"/>
        <v>173536.35247419786</v>
      </c>
      <c r="AB134" s="86">
        <f t="shared" si="53"/>
        <v>123</v>
      </c>
      <c r="AC134" s="21">
        <f t="shared" si="54"/>
        <v>999.06197645638304</v>
      </c>
      <c r="AD134" s="21">
        <f t="shared" si="55"/>
        <v>546.0523174087167</v>
      </c>
      <c r="AE134" s="21">
        <f t="shared" si="56"/>
        <v>164361.74754002373</v>
      </c>
      <c r="AG134" s="86">
        <f t="shared" si="57"/>
        <v>123</v>
      </c>
      <c r="AH134" s="21">
        <f t="shared" si="58"/>
        <v>739.00802180949472</v>
      </c>
      <c r="AI134" s="21">
        <f t="shared" si="59"/>
        <v>464.7991191675797</v>
      </c>
      <c r="AJ134" s="21">
        <f t="shared" si="60"/>
        <v>139904.5348694415</v>
      </c>
      <c r="AL134" s="86">
        <f t="shared" si="61"/>
        <v>123</v>
      </c>
      <c r="AM134" s="21">
        <f t="shared" si="62"/>
        <v>553.13345387591653</v>
      </c>
      <c r="AN134" s="21">
        <f t="shared" si="63"/>
        <v>384.54029365264256</v>
      </c>
      <c r="AO134" s="21">
        <f t="shared" si="64"/>
        <v>115746.62838944541</v>
      </c>
    </row>
    <row r="135" spans="4:41" ht="11" customHeight="1">
      <c r="D135" s="40">
        <v>123</v>
      </c>
      <c r="E135" s="41">
        <f t="shared" si="38"/>
        <v>69</v>
      </c>
      <c r="F135" s="42">
        <f t="shared" si="40"/>
        <v>49.562262410247577</v>
      </c>
      <c r="G135" s="112">
        <f t="shared" si="39"/>
        <v>14987.240985484519</v>
      </c>
      <c r="H135" s="19"/>
      <c r="M135" s="85">
        <v>124</v>
      </c>
      <c r="N135" s="33">
        <f t="shared" si="37"/>
        <v>92</v>
      </c>
      <c r="O135" s="33">
        <f t="shared" si="44"/>
        <v>231.94677537232801</v>
      </c>
      <c r="P135" s="30">
        <f t="shared" si="45"/>
        <v>69907.979387070722</v>
      </c>
      <c r="R135" s="86">
        <f t="shared" si="46"/>
        <v>124</v>
      </c>
      <c r="S135" s="21">
        <f t="shared" si="47"/>
        <v>1378.1167398434316</v>
      </c>
      <c r="T135" s="21">
        <f t="shared" si="48"/>
        <v>611.59442060372942</v>
      </c>
      <c r="U135" s="21">
        <f t="shared" si="49"/>
        <v>184089.92060172255</v>
      </c>
      <c r="W135" s="86">
        <f t="shared" si="50"/>
        <v>124</v>
      </c>
      <c r="X135" s="21">
        <f t="shared" si="51"/>
        <v>1132.0522777899071</v>
      </c>
      <c r="Y135" s="21">
        <f t="shared" si="65"/>
        <v>574.68100065469309</v>
      </c>
      <c r="Z135" s="21">
        <f t="shared" si="52"/>
        <v>172978.98119706265</v>
      </c>
      <c r="AB135" s="86">
        <f t="shared" si="53"/>
        <v>124</v>
      </c>
      <c r="AC135" s="21">
        <f t="shared" si="54"/>
        <v>999.06197645638304</v>
      </c>
      <c r="AD135" s="21">
        <f t="shared" si="55"/>
        <v>544.54228521189123</v>
      </c>
      <c r="AE135" s="21">
        <f t="shared" si="56"/>
        <v>163907.22784877924</v>
      </c>
      <c r="AG135" s="86">
        <f t="shared" si="57"/>
        <v>124</v>
      </c>
      <c r="AH135" s="21">
        <f t="shared" si="58"/>
        <v>739.00802180949472</v>
      </c>
      <c r="AI135" s="21">
        <f t="shared" si="59"/>
        <v>463.88508949210677</v>
      </c>
      <c r="AJ135" s="21">
        <f t="shared" si="60"/>
        <v>139629.41193712412</v>
      </c>
      <c r="AL135" s="86">
        <f t="shared" si="61"/>
        <v>124</v>
      </c>
      <c r="AM135" s="21">
        <f t="shared" si="62"/>
        <v>553.13345387591653</v>
      </c>
      <c r="AN135" s="21">
        <f t="shared" si="63"/>
        <v>383.97831645189831</v>
      </c>
      <c r="AO135" s="21">
        <f t="shared" si="64"/>
        <v>115577.4732520214</v>
      </c>
    </row>
    <row r="136" spans="4:41" ht="11" customHeight="1">
      <c r="D136" s="40">
        <v>124</v>
      </c>
      <c r="E136" s="41">
        <f t="shared" si="38"/>
        <v>69</v>
      </c>
      <c r="F136" s="42">
        <f t="shared" si="40"/>
        <v>49.95746995161506</v>
      </c>
      <c r="G136" s="112">
        <f t="shared" si="39"/>
        <v>15106.198455436133</v>
      </c>
      <c r="H136" s="19"/>
      <c r="M136" s="85">
        <v>125</v>
      </c>
      <c r="N136" s="33">
        <f t="shared" si="37"/>
        <v>92</v>
      </c>
      <c r="O136" s="33">
        <f t="shared" si="44"/>
        <v>233.02659795690241</v>
      </c>
      <c r="P136" s="30">
        <f t="shared" si="45"/>
        <v>70233.00598502763</v>
      </c>
      <c r="R136" s="86">
        <f t="shared" si="46"/>
        <v>125</v>
      </c>
      <c r="S136" s="21">
        <f t="shared" si="47"/>
        <v>1378.1167398434316</v>
      </c>
      <c r="T136" s="21">
        <f t="shared" si="48"/>
        <v>609.03934620626376</v>
      </c>
      <c r="U136" s="21">
        <f t="shared" si="49"/>
        <v>183320.8432080854</v>
      </c>
      <c r="W136" s="86">
        <f t="shared" si="50"/>
        <v>125</v>
      </c>
      <c r="X136" s="21">
        <f t="shared" si="51"/>
        <v>1132.0522777899071</v>
      </c>
      <c r="Y136" s="21">
        <f t="shared" si="65"/>
        <v>572.8230963975758</v>
      </c>
      <c r="Z136" s="21">
        <f t="shared" si="52"/>
        <v>172419.7520156703</v>
      </c>
      <c r="AB136" s="86">
        <f t="shared" si="53"/>
        <v>125</v>
      </c>
      <c r="AC136" s="21">
        <f t="shared" si="54"/>
        <v>999.06197645638304</v>
      </c>
      <c r="AD136" s="21">
        <f t="shared" si="55"/>
        <v>543.02721957440951</v>
      </c>
      <c r="AE136" s="21">
        <f t="shared" si="56"/>
        <v>163451.19309189726</v>
      </c>
      <c r="AG136" s="86">
        <f t="shared" si="57"/>
        <v>125</v>
      </c>
      <c r="AH136" s="21">
        <f t="shared" si="58"/>
        <v>739.00802180949472</v>
      </c>
      <c r="AI136" s="21">
        <f t="shared" si="59"/>
        <v>462.96801305104879</v>
      </c>
      <c r="AJ136" s="21">
        <f t="shared" si="60"/>
        <v>139353.3719283657</v>
      </c>
      <c r="AL136" s="86">
        <f t="shared" si="61"/>
        <v>125</v>
      </c>
      <c r="AM136" s="21">
        <f t="shared" si="62"/>
        <v>553.13345387591653</v>
      </c>
      <c r="AN136" s="21">
        <f t="shared" si="63"/>
        <v>383.41446599381834</v>
      </c>
      <c r="AO136" s="21">
        <f t="shared" si="64"/>
        <v>115407.75426413931</v>
      </c>
    </row>
    <row r="137" spans="4:41" ht="11" customHeight="1">
      <c r="D137" s="40">
        <v>125</v>
      </c>
      <c r="E137" s="41">
        <f t="shared" si="38"/>
        <v>69</v>
      </c>
      <c r="F137" s="42">
        <f t="shared" si="40"/>
        <v>50.353994851453784</v>
      </c>
      <c r="G137" s="112">
        <f t="shared" si="39"/>
        <v>15225.552450287587</v>
      </c>
      <c r="H137" s="19"/>
      <c r="M137" s="85">
        <v>126</v>
      </c>
      <c r="N137" s="33">
        <f t="shared" si="37"/>
        <v>92</v>
      </c>
      <c r="O137" s="33">
        <f t="shared" si="44"/>
        <v>234.11001995009212</v>
      </c>
      <c r="P137" s="30">
        <f t="shared" si="45"/>
        <v>70559.116004977725</v>
      </c>
      <c r="R137" s="86">
        <f t="shared" si="46"/>
        <v>126</v>
      </c>
      <c r="S137" s="21">
        <f t="shared" si="47"/>
        <v>1378.1167398434316</v>
      </c>
      <c r="T137" s="21">
        <f t="shared" si="48"/>
        <v>606.47575489413987</v>
      </c>
      <c r="U137" s="21">
        <f t="shared" si="49"/>
        <v>182549.20222313612</v>
      </c>
      <c r="W137" s="86">
        <f t="shared" si="50"/>
        <v>126</v>
      </c>
      <c r="X137" s="21">
        <f t="shared" si="51"/>
        <v>1132.0522777899071</v>
      </c>
      <c r="Y137" s="21">
        <f t="shared" si="65"/>
        <v>570.95899912626794</v>
      </c>
      <c r="Z137" s="21">
        <f t="shared" si="52"/>
        <v>171858.65873700666</v>
      </c>
      <c r="AB137" s="86">
        <f t="shared" si="53"/>
        <v>126</v>
      </c>
      <c r="AC137" s="21">
        <f t="shared" si="54"/>
        <v>999.06197645638304</v>
      </c>
      <c r="AD137" s="21">
        <f t="shared" si="55"/>
        <v>541.50710371813636</v>
      </c>
      <c r="AE137" s="21">
        <f t="shared" si="56"/>
        <v>162993.63821915904</v>
      </c>
      <c r="AG137" s="86">
        <f t="shared" si="57"/>
        <v>126</v>
      </c>
      <c r="AH137" s="21">
        <f t="shared" si="58"/>
        <v>739.00802180949472</v>
      </c>
      <c r="AI137" s="21">
        <f t="shared" si="59"/>
        <v>462.04787968852071</v>
      </c>
      <c r="AJ137" s="21">
        <f t="shared" si="60"/>
        <v>139076.41178624475</v>
      </c>
      <c r="AL137" s="86">
        <f t="shared" si="61"/>
        <v>126</v>
      </c>
      <c r="AM137" s="21">
        <f t="shared" si="62"/>
        <v>553.13345387591653</v>
      </c>
      <c r="AN137" s="21">
        <f t="shared" si="63"/>
        <v>382.8487360342113</v>
      </c>
      <c r="AO137" s="21">
        <f t="shared" si="64"/>
        <v>115237.46954629761</v>
      </c>
    </row>
    <row r="138" spans="4:41" ht="11" customHeight="1">
      <c r="D138" s="40">
        <v>126</v>
      </c>
      <c r="E138" s="41">
        <f t="shared" si="38"/>
        <v>69</v>
      </c>
      <c r="F138" s="42">
        <f t="shared" si="40"/>
        <v>50.751841500958626</v>
      </c>
      <c r="G138" s="112">
        <f t="shared" si="39"/>
        <v>15345.304291788545</v>
      </c>
      <c r="H138" s="19"/>
      <c r="M138" s="85">
        <v>127</v>
      </c>
      <c r="N138" s="33">
        <f t="shared" si="37"/>
        <v>92</v>
      </c>
      <c r="O138" s="33">
        <f t="shared" si="44"/>
        <v>235.19705334992577</v>
      </c>
      <c r="P138" s="30">
        <f t="shared" si="45"/>
        <v>70886.313058327651</v>
      </c>
      <c r="R138" s="86">
        <f t="shared" si="46"/>
        <v>127</v>
      </c>
      <c r="S138" s="21">
        <f t="shared" si="47"/>
        <v>1378.1167398434316</v>
      </c>
      <c r="T138" s="21">
        <f t="shared" si="48"/>
        <v>603.90361827764229</v>
      </c>
      <c r="U138" s="21">
        <f t="shared" si="49"/>
        <v>181774.98910157033</v>
      </c>
      <c r="W138" s="86">
        <f t="shared" si="50"/>
        <v>127</v>
      </c>
      <c r="X138" s="21">
        <f t="shared" si="51"/>
        <v>1132.0522777899071</v>
      </c>
      <c r="Y138" s="21">
        <f t="shared" si="65"/>
        <v>569.08868819738916</v>
      </c>
      <c r="Z138" s="21">
        <f t="shared" si="52"/>
        <v>171295.69514741414</v>
      </c>
      <c r="AB138" s="86">
        <f t="shared" si="53"/>
        <v>127</v>
      </c>
      <c r="AC138" s="21">
        <f t="shared" si="54"/>
        <v>999.06197645638304</v>
      </c>
      <c r="AD138" s="21">
        <f t="shared" si="55"/>
        <v>539.9819208090089</v>
      </c>
      <c r="AE138" s="21">
        <f t="shared" si="56"/>
        <v>162534.55816351168</v>
      </c>
      <c r="AG138" s="86">
        <f t="shared" si="57"/>
        <v>127</v>
      </c>
      <c r="AH138" s="21">
        <f t="shared" si="58"/>
        <v>739.00802180949472</v>
      </c>
      <c r="AI138" s="21">
        <f t="shared" si="59"/>
        <v>461.12467921478424</v>
      </c>
      <c r="AJ138" s="21">
        <f t="shared" si="60"/>
        <v>138798.52844365005</v>
      </c>
      <c r="AL138" s="86">
        <f t="shared" si="61"/>
        <v>127</v>
      </c>
      <c r="AM138" s="21">
        <f t="shared" si="62"/>
        <v>553.13345387591653</v>
      </c>
      <c r="AN138" s="21">
        <f t="shared" si="63"/>
        <v>382.28112030807233</v>
      </c>
      <c r="AO138" s="21">
        <f t="shared" si="64"/>
        <v>115066.61721272978</v>
      </c>
    </row>
    <row r="139" spans="4:41" ht="11" customHeight="1">
      <c r="D139" s="40">
        <v>127</v>
      </c>
      <c r="E139" s="41">
        <f t="shared" si="38"/>
        <v>69</v>
      </c>
      <c r="F139" s="42">
        <f t="shared" si="40"/>
        <v>51.151014305961816</v>
      </c>
      <c r="G139" s="112">
        <f t="shared" si="39"/>
        <v>15465.455306094507</v>
      </c>
      <c r="H139" s="19"/>
      <c r="M139" s="85">
        <v>128</v>
      </c>
      <c r="N139" s="33">
        <f t="shared" si="37"/>
        <v>92</v>
      </c>
      <c r="O139" s="33">
        <f t="shared" si="44"/>
        <v>236.2877101944255</v>
      </c>
      <c r="P139" s="30">
        <f t="shared" si="45"/>
        <v>71214.600768522083</v>
      </c>
      <c r="R139" s="86">
        <f t="shared" si="46"/>
        <v>128</v>
      </c>
      <c r="S139" s="21">
        <f t="shared" si="47"/>
        <v>1378.1167398434316</v>
      </c>
      <c r="T139" s="21">
        <f t="shared" si="48"/>
        <v>601.32290787242312</v>
      </c>
      <c r="U139" s="21">
        <f t="shared" si="49"/>
        <v>180998.19526959932</v>
      </c>
      <c r="W139" s="86">
        <f t="shared" si="50"/>
        <v>128</v>
      </c>
      <c r="X139" s="21">
        <f t="shared" si="51"/>
        <v>1132.0522777899071</v>
      </c>
      <c r="Y139" s="21">
        <f t="shared" si="65"/>
        <v>567.2121428987474</v>
      </c>
      <c r="Z139" s="21">
        <f t="shared" si="52"/>
        <v>170730.85501252298</v>
      </c>
      <c r="AB139" s="86">
        <f t="shared" si="53"/>
        <v>128</v>
      </c>
      <c r="AC139" s="21">
        <f t="shared" si="54"/>
        <v>999.06197645638304</v>
      </c>
      <c r="AD139" s="21">
        <f t="shared" si="55"/>
        <v>538.45165395685103</v>
      </c>
      <c r="AE139" s="21">
        <f t="shared" si="56"/>
        <v>162073.94784101215</v>
      </c>
      <c r="AG139" s="86">
        <f t="shared" si="57"/>
        <v>128</v>
      </c>
      <c r="AH139" s="21">
        <f t="shared" si="58"/>
        <v>739.00802180949472</v>
      </c>
      <c r="AI139" s="21">
        <f t="shared" si="59"/>
        <v>460.19840140613525</v>
      </c>
      <c r="AJ139" s="21">
        <f t="shared" si="60"/>
        <v>138519.71882324672</v>
      </c>
      <c r="AL139" s="86">
        <f t="shared" si="61"/>
        <v>128</v>
      </c>
      <c r="AM139" s="21">
        <f t="shared" si="62"/>
        <v>553.13345387591653</v>
      </c>
      <c r="AN139" s="21">
        <f t="shared" si="63"/>
        <v>381.71161252951288</v>
      </c>
      <c r="AO139" s="21">
        <f t="shared" si="64"/>
        <v>114895.19537138338</v>
      </c>
    </row>
    <row r="140" spans="4:41" ht="11" customHeight="1">
      <c r="D140" s="40">
        <v>128</v>
      </c>
      <c r="E140" s="41">
        <f t="shared" si="38"/>
        <v>69</v>
      </c>
      <c r="F140" s="42">
        <f t="shared" si="40"/>
        <v>51.55151768698169</v>
      </c>
      <c r="G140" s="112">
        <f t="shared" si="39"/>
        <v>15586.006823781488</v>
      </c>
      <c r="H140" s="19"/>
      <c r="M140" s="85">
        <v>129</v>
      </c>
      <c r="N140" s="33">
        <f t="shared" ref="N140:N203" si="66">$B$21+$B$22</f>
        <v>92</v>
      </c>
      <c r="O140" s="33">
        <f t="shared" si="44"/>
        <v>237.38200256174028</v>
      </c>
      <c r="P140" s="30">
        <f t="shared" si="45"/>
        <v>71543.982771083829</v>
      </c>
      <c r="R140" s="86">
        <f t="shared" si="46"/>
        <v>129</v>
      </c>
      <c r="S140" s="21">
        <f t="shared" si="47"/>
        <v>1378.1167398434316</v>
      </c>
      <c r="T140" s="21">
        <f t="shared" si="48"/>
        <v>598.73359509918635</v>
      </c>
      <c r="U140" s="21">
        <f t="shared" si="49"/>
        <v>180218.81212485509</v>
      </c>
      <c r="W140" s="86">
        <f t="shared" si="50"/>
        <v>129</v>
      </c>
      <c r="X140" s="21">
        <f t="shared" si="51"/>
        <v>1132.0522777899071</v>
      </c>
      <c r="Y140" s="21">
        <f t="shared" si="65"/>
        <v>565.32934244911019</v>
      </c>
      <c r="Z140" s="21">
        <f t="shared" si="52"/>
        <v>170164.13207718218</v>
      </c>
      <c r="AB140" s="86">
        <f t="shared" si="53"/>
        <v>129</v>
      </c>
      <c r="AC140" s="21">
        <f t="shared" si="54"/>
        <v>999.06197645638304</v>
      </c>
      <c r="AD140" s="21">
        <f t="shared" si="55"/>
        <v>536.91628621518601</v>
      </c>
      <c r="AE140" s="21">
        <f t="shared" si="56"/>
        <v>161611.80215077096</v>
      </c>
      <c r="AG140" s="86">
        <f t="shared" si="57"/>
        <v>129</v>
      </c>
      <c r="AH140" s="21">
        <f t="shared" si="58"/>
        <v>739.00802180949472</v>
      </c>
      <c r="AI140" s="21">
        <f t="shared" si="59"/>
        <v>459.26903600479085</v>
      </c>
      <c r="AJ140" s="21">
        <f t="shared" si="60"/>
        <v>138239.97983744202</v>
      </c>
      <c r="AL140" s="86">
        <f t="shared" si="61"/>
        <v>129</v>
      </c>
      <c r="AM140" s="21">
        <f t="shared" si="62"/>
        <v>553.13345387591653</v>
      </c>
      <c r="AN140" s="21">
        <f t="shared" si="63"/>
        <v>381.14020639169161</v>
      </c>
      <c r="AO140" s="21">
        <f t="shared" si="64"/>
        <v>114723.20212389916</v>
      </c>
    </row>
    <row r="141" spans="4:41" ht="11" customHeight="1">
      <c r="D141" s="40">
        <v>129</v>
      </c>
      <c r="E141" s="41">
        <f t="shared" ref="E141:E204" si="67">$G$7</f>
        <v>69</v>
      </c>
      <c r="F141" s="42">
        <f t="shared" si="40"/>
        <v>51.953356079271629</v>
      </c>
      <c r="G141" s="112">
        <f t="shared" ref="G141:G204" si="68">G140+G140*$G$4/12+E141</f>
        <v>15706.96017986076</v>
      </c>
      <c r="H141" s="19"/>
      <c r="M141" s="85">
        <v>130</v>
      </c>
      <c r="N141" s="33">
        <f t="shared" si="66"/>
        <v>92</v>
      </c>
      <c r="O141" s="33">
        <f t="shared" si="44"/>
        <v>238.47994257027946</v>
      </c>
      <c r="P141" s="30">
        <f t="shared" si="45"/>
        <v>71874.462713654109</v>
      </c>
      <c r="R141" s="86">
        <f t="shared" si="46"/>
        <v>130</v>
      </c>
      <c r="S141" s="21">
        <f t="shared" si="47"/>
        <v>1378.1167398434316</v>
      </c>
      <c r="T141" s="21">
        <f t="shared" si="48"/>
        <v>596.13565128337223</v>
      </c>
      <c r="U141" s="21">
        <f t="shared" si="49"/>
        <v>179436.83103629504</v>
      </c>
      <c r="W141" s="86">
        <f t="shared" si="50"/>
        <v>130</v>
      </c>
      <c r="X141" s="21">
        <f t="shared" si="51"/>
        <v>1132.0522777899071</v>
      </c>
      <c r="Y141" s="21">
        <f t="shared" si="65"/>
        <v>563.44026599797428</v>
      </c>
      <c r="Z141" s="21">
        <f t="shared" si="52"/>
        <v>169595.52006539024</v>
      </c>
      <c r="AB141" s="86">
        <f t="shared" si="53"/>
        <v>130</v>
      </c>
      <c r="AC141" s="21">
        <f t="shared" si="54"/>
        <v>999.06197645638304</v>
      </c>
      <c r="AD141" s="21">
        <f t="shared" si="55"/>
        <v>535.37580058104868</v>
      </c>
      <c r="AE141" s="21">
        <f t="shared" si="56"/>
        <v>161148.11597489563</v>
      </c>
      <c r="AG141" s="86">
        <f t="shared" si="57"/>
        <v>130</v>
      </c>
      <c r="AH141" s="21">
        <f t="shared" si="58"/>
        <v>739.00802180949472</v>
      </c>
      <c r="AI141" s="21">
        <f t="shared" si="59"/>
        <v>458.33657271877513</v>
      </c>
      <c r="AJ141" s="21">
        <f t="shared" si="60"/>
        <v>137959.30838835132</v>
      </c>
      <c r="AL141" s="86">
        <f t="shared" si="61"/>
        <v>130</v>
      </c>
      <c r="AM141" s="21">
        <f t="shared" si="62"/>
        <v>553.13345387591653</v>
      </c>
      <c r="AN141" s="21">
        <f t="shared" si="63"/>
        <v>380.56689556674422</v>
      </c>
      <c r="AO141" s="21">
        <f t="shared" si="64"/>
        <v>114550.63556559</v>
      </c>
    </row>
    <row r="142" spans="4:41" ht="11" customHeight="1">
      <c r="D142" s="40">
        <v>130</v>
      </c>
      <c r="E142" s="41">
        <f t="shared" si="67"/>
        <v>69</v>
      </c>
      <c r="F142" s="42">
        <f t="shared" ref="F142:F205" si="69">G141*$G$4/12</f>
        <v>52.356533932869205</v>
      </c>
      <c r="G142" s="112">
        <f t="shared" si="68"/>
        <v>15828.316713793629</v>
      </c>
      <c r="H142" s="19"/>
      <c r="M142" s="85">
        <v>131</v>
      </c>
      <c r="N142" s="33">
        <f t="shared" si="66"/>
        <v>92</v>
      </c>
      <c r="O142" s="33">
        <f t="shared" ref="O142:O205" si="70">P141*$P$4/12</f>
        <v>239.58154237884705</v>
      </c>
      <c r="P142" s="30">
        <f t="shared" ref="P142:P205" si="71">P141+O142+N142</f>
        <v>72206.044256032954</v>
      </c>
      <c r="R142" s="86">
        <f t="shared" ref="R142:R205" si="72">IF(LEN(R141)=0,"",IF(R141+1&lt;=(90*12-($B$13*12+40*12)),R141+1,""))</f>
        <v>131</v>
      </c>
      <c r="S142" s="21">
        <f t="shared" ref="S142:S205" si="73">IF(LEN(R142)=0,"",$U$7)</f>
        <v>1378.1167398434316</v>
      </c>
      <c r="T142" s="21">
        <f t="shared" ref="T142:T205" si="74">IF(LEN(R142)=0,"",(U141-S142)*$U$4/12)</f>
        <v>593.52904765483879</v>
      </c>
      <c r="U142" s="21">
        <f t="shared" ref="U142:U205" si="75">IF(LEN(R142)=0,"",U141-S142+T142)</f>
        <v>178652.24334410645</v>
      </c>
      <c r="W142" s="86">
        <f t="shared" ref="W142:W205" si="76">IF(LEN(W141)=0,"",IF(W141+1&lt;=(90*12-($B$13*12+37*12)),W141+1,""))</f>
        <v>131</v>
      </c>
      <c r="X142" s="21">
        <f t="shared" ref="X142:X205" si="77">IF(LEN(W142)=0,"",$Z$7)</f>
        <v>1132.0522777899071</v>
      </c>
      <c r="Y142" s="21">
        <f t="shared" si="65"/>
        <v>561.54489262533446</v>
      </c>
      <c r="Z142" s="21">
        <f t="shared" ref="Z142:Z205" si="78">IF(LEN(W142)=0,"",Z141-X142+Y142)</f>
        <v>169025.01268022566</v>
      </c>
      <c r="AB142" s="86">
        <f t="shared" ref="AB142:AB205" si="79">IF(LEN(AB141)=0,"",IF(AB141+1&lt;=(90*12-($B$13*12+35*12)),AB141+1,""))</f>
        <v>131</v>
      </c>
      <c r="AC142" s="21">
        <f t="shared" ref="AC142:AC205" si="80">IF(LEN(AB142)=0,"",$AE$7)</f>
        <v>999.06197645638304</v>
      </c>
      <c r="AD142" s="21">
        <f t="shared" ref="AD142:AD205" si="81">IF(LEN(AB142)=0,"",(AE141-AC142)*$AE$4/12)</f>
        <v>533.8301799947975</v>
      </c>
      <c r="AE142" s="21">
        <f t="shared" ref="AE142:AE205" si="82">IF(LEN(AB142)=0,"",AE141-AC142+AD142)</f>
        <v>160682.88417843406</v>
      </c>
      <c r="AG142" s="86">
        <f t="shared" ref="AG142:AG205" si="83">IF(LEN(AG141)=0,"",IF(AG141+1&lt;=(90*12-($B$13*12+30*12)),AG141+1,""))</f>
        <v>131</v>
      </c>
      <c r="AH142" s="21">
        <f t="shared" ref="AH142:AH205" si="84">IF(LEN(AG142)=0,"",$AJ$7)</f>
        <v>739.00802180949472</v>
      </c>
      <c r="AI142" s="21">
        <f t="shared" ref="AI142:AI205" si="85">IF(LEN(AG142)=0,"",(AJ141-AH142)*$AJ$4/12)</f>
        <v>457.40100122180615</v>
      </c>
      <c r="AJ142" s="21">
        <f t="shared" ref="AJ142:AJ205" si="86">IF(LEN(AG142)=0,"",AJ141-AH142+AI142)</f>
        <v>137677.70136776366</v>
      </c>
      <c r="AL142" s="86">
        <f t="shared" ref="AL142:AL205" si="87">IF(LEN(AL141)=0,"",IF(AL141+1&lt;=(90*12-($B$13*12+25*12)),AL141+1,""))</f>
        <v>131</v>
      </c>
      <c r="AM142" s="21">
        <f t="shared" ref="AM142:AM205" si="88">IF(LEN(AL142)=0,"",$AO$7)</f>
        <v>553.13345387591653</v>
      </c>
      <c r="AN142" s="21">
        <f t="shared" ref="AN142:AN205" si="89">IF(LEN(AL142)=0,"",(AO141-AM142)*$AO$4/12)</f>
        <v>379.99167370571359</v>
      </c>
      <c r="AO142" s="21">
        <f t="shared" ref="AO142:AO205" si="90">IF(LEN(AL142)=0,"",AO141-AM142+AN142)</f>
        <v>114377.49378541979</v>
      </c>
    </row>
    <row r="143" spans="4:41" ht="11" customHeight="1">
      <c r="D143" s="40">
        <v>131</v>
      </c>
      <c r="E143" s="41">
        <f t="shared" si="67"/>
        <v>69</v>
      </c>
      <c r="F143" s="42">
        <f t="shared" si="69"/>
        <v>52.76105571264543</v>
      </c>
      <c r="G143" s="112">
        <f t="shared" si="68"/>
        <v>15950.077769506275</v>
      </c>
      <c r="H143" s="19"/>
      <c r="M143" s="85">
        <v>132</v>
      </c>
      <c r="N143" s="33">
        <f t="shared" si="66"/>
        <v>92</v>
      </c>
      <c r="O143" s="33">
        <f t="shared" si="70"/>
        <v>240.6868141867765</v>
      </c>
      <c r="P143" s="30">
        <f t="shared" si="71"/>
        <v>72538.731070219728</v>
      </c>
      <c r="R143" s="86">
        <f t="shared" si="72"/>
        <v>132</v>
      </c>
      <c r="S143" s="21">
        <f t="shared" si="73"/>
        <v>1378.1167398434316</v>
      </c>
      <c r="T143" s="21">
        <f t="shared" si="74"/>
        <v>590.91375534754343</v>
      </c>
      <c r="U143" s="21">
        <f t="shared" si="75"/>
        <v>177865.04035961058</v>
      </c>
      <c r="W143" s="86">
        <f t="shared" si="76"/>
        <v>132</v>
      </c>
      <c r="X143" s="21">
        <f t="shared" si="77"/>
        <v>1132.0522777899071</v>
      </c>
      <c r="Y143" s="21">
        <f t="shared" ref="Y143:Y206" si="91">IF(LEN(W143)=0,"",(Z142-X143)*$Z$4/12)</f>
        <v>559.64320134145248</v>
      </c>
      <c r="Z143" s="21">
        <f t="shared" si="78"/>
        <v>168452.60360377718</v>
      </c>
      <c r="AB143" s="86">
        <f t="shared" si="79"/>
        <v>132</v>
      </c>
      <c r="AC143" s="21">
        <f t="shared" si="80"/>
        <v>999.06197645638304</v>
      </c>
      <c r="AD143" s="21">
        <f t="shared" si="81"/>
        <v>532.27940733992557</v>
      </c>
      <c r="AE143" s="21">
        <f t="shared" si="82"/>
        <v>160216.10160931761</v>
      </c>
      <c r="AG143" s="86">
        <f t="shared" si="83"/>
        <v>132</v>
      </c>
      <c r="AH143" s="21">
        <f t="shared" si="84"/>
        <v>739.00802180949472</v>
      </c>
      <c r="AI143" s="21">
        <f t="shared" si="85"/>
        <v>456.46231115318056</v>
      </c>
      <c r="AJ143" s="21">
        <f t="shared" si="86"/>
        <v>137395.15565710736</v>
      </c>
      <c r="AL143" s="86">
        <f t="shared" si="87"/>
        <v>132</v>
      </c>
      <c r="AM143" s="21">
        <f t="shared" si="88"/>
        <v>553.13345387591653</v>
      </c>
      <c r="AN143" s="21">
        <f t="shared" si="89"/>
        <v>379.41453443847962</v>
      </c>
      <c r="AO143" s="21">
        <f t="shared" si="90"/>
        <v>114203.77486598236</v>
      </c>
    </row>
    <row r="144" spans="4:41" ht="11" customHeight="1">
      <c r="D144" s="40">
        <v>132</v>
      </c>
      <c r="E144" s="41">
        <f t="shared" si="67"/>
        <v>69</v>
      </c>
      <c r="F144" s="42">
        <f t="shared" si="69"/>
        <v>53.166925898354258</v>
      </c>
      <c r="G144" s="112">
        <f t="shared" si="68"/>
        <v>16072.24469540463</v>
      </c>
      <c r="H144" s="19"/>
      <c r="M144" s="85">
        <v>133</v>
      </c>
      <c r="N144" s="33">
        <f t="shared" si="66"/>
        <v>92</v>
      </c>
      <c r="O144" s="33">
        <f t="shared" si="70"/>
        <v>241.79577023406577</v>
      </c>
      <c r="P144" s="30">
        <f t="shared" si="71"/>
        <v>72872.526840453793</v>
      </c>
      <c r="R144" s="86">
        <f t="shared" si="72"/>
        <v>133</v>
      </c>
      <c r="S144" s="21">
        <f t="shared" si="73"/>
        <v>1378.1167398434316</v>
      </c>
      <c r="T144" s="21">
        <f t="shared" si="74"/>
        <v>588.28974539922388</v>
      </c>
      <c r="U144" s="21">
        <f t="shared" si="75"/>
        <v>177075.21336516639</v>
      </c>
      <c r="W144" s="86">
        <f t="shared" si="76"/>
        <v>133</v>
      </c>
      <c r="X144" s="21">
        <f t="shared" si="77"/>
        <v>1132.0522777899071</v>
      </c>
      <c r="Y144" s="21">
        <f t="shared" si="91"/>
        <v>557.73517108662429</v>
      </c>
      <c r="Z144" s="21">
        <f t="shared" si="78"/>
        <v>167878.28649707389</v>
      </c>
      <c r="AB144" s="86">
        <f t="shared" si="79"/>
        <v>133</v>
      </c>
      <c r="AC144" s="21">
        <f t="shared" si="80"/>
        <v>999.06197645638304</v>
      </c>
      <c r="AD144" s="21">
        <f t="shared" si="81"/>
        <v>530.72346544287086</v>
      </c>
      <c r="AE144" s="21">
        <f t="shared" si="82"/>
        <v>159747.7630983041</v>
      </c>
      <c r="AG144" s="86">
        <f t="shared" si="83"/>
        <v>133</v>
      </c>
      <c r="AH144" s="21">
        <f t="shared" si="84"/>
        <v>739.00802180949472</v>
      </c>
      <c r="AI144" s="21">
        <f t="shared" si="85"/>
        <v>455.52049211765961</v>
      </c>
      <c r="AJ144" s="21">
        <f t="shared" si="86"/>
        <v>137111.66812741553</v>
      </c>
      <c r="AL144" s="86">
        <f t="shared" si="87"/>
        <v>133</v>
      </c>
      <c r="AM144" s="21">
        <f t="shared" si="88"/>
        <v>553.13345387591653</v>
      </c>
      <c r="AN144" s="21">
        <f t="shared" si="89"/>
        <v>378.83547137368811</v>
      </c>
      <c r="AO144" s="21">
        <f t="shared" si="90"/>
        <v>114029.47688348014</v>
      </c>
    </row>
    <row r="145" spans="4:41" ht="11" customHeight="1">
      <c r="D145" s="40">
        <v>133</v>
      </c>
      <c r="E145" s="41">
        <f t="shared" si="67"/>
        <v>69</v>
      </c>
      <c r="F145" s="42">
        <f t="shared" si="69"/>
        <v>53.574148984682097</v>
      </c>
      <c r="G145" s="112">
        <f t="shared" si="68"/>
        <v>16194.818844389312</v>
      </c>
      <c r="H145" s="19"/>
      <c r="M145" s="85">
        <v>134</v>
      </c>
      <c r="N145" s="33">
        <f t="shared" si="66"/>
        <v>92</v>
      </c>
      <c r="O145" s="33">
        <f t="shared" si="70"/>
        <v>242.90842280151264</v>
      </c>
      <c r="P145" s="30">
        <f t="shared" si="71"/>
        <v>73207.435263255305</v>
      </c>
      <c r="R145" s="86">
        <f t="shared" si="72"/>
        <v>134</v>
      </c>
      <c r="S145" s="21">
        <f t="shared" si="73"/>
        <v>1378.1167398434316</v>
      </c>
      <c r="T145" s="21">
        <f t="shared" si="74"/>
        <v>585.6569887510766</v>
      </c>
      <c r="U145" s="21">
        <f t="shared" si="75"/>
        <v>176282.75361407406</v>
      </c>
      <c r="W145" s="86">
        <f t="shared" si="76"/>
        <v>134</v>
      </c>
      <c r="X145" s="21">
        <f t="shared" si="77"/>
        <v>1132.0522777899071</v>
      </c>
      <c r="Y145" s="21">
        <f t="shared" si="91"/>
        <v>555.82078073094658</v>
      </c>
      <c r="Z145" s="21">
        <f t="shared" si="78"/>
        <v>167302.05500001492</v>
      </c>
      <c r="AB145" s="86">
        <f t="shared" si="79"/>
        <v>134</v>
      </c>
      <c r="AC145" s="21">
        <f t="shared" si="80"/>
        <v>999.06197645638304</v>
      </c>
      <c r="AD145" s="21">
        <f t="shared" si="81"/>
        <v>529.16233707282584</v>
      </c>
      <c r="AE145" s="21">
        <f t="shared" si="82"/>
        <v>159277.86345892056</v>
      </c>
      <c r="AG145" s="86">
        <f t="shared" si="83"/>
        <v>134</v>
      </c>
      <c r="AH145" s="21">
        <f t="shared" si="84"/>
        <v>739.00802180949472</v>
      </c>
      <c r="AI145" s="21">
        <f t="shared" si="85"/>
        <v>454.57553368535349</v>
      </c>
      <c r="AJ145" s="21">
        <f t="shared" si="86"/>
        <v>136827.23563929141</v>
      </c>
      <c r="AL145" s="86">
        <f t="shared" si="87"/>
        <v>134</v>
      </c>
      <c r="AM145" s="21">
        <f t="shared" si="88"/>
        <v>553.13345387591653</v>
      </c>
      <c r="AN145" s="21">
        <f t="shared" si="89"/>
        <v>378.25447809868075</v>
      </c>
      <c r="AO145" s="21">
        <f t="shared" si="90"/>
        <v>113854.5979077029</v>
      </c>
    </row>
    <row r="146" spans="4:41" ht="11" customHeight="1">
      <c r="D146" s="40">
        <v>134</v>
      </c>
      <c r="E146" s="41">
        <f t="shared" si="67"/>
        <v>69</v>
      </c>
      <c r="F146" s="42">
        <f t="shared" si="69"/>
        <v>53.982729481297703</v>
      </c>
      <c r="G146" s="112">
        <f t="shared" si="68"/>
        <v>16317.801573870611</v>
      </c>
      <c r="H146" s="19"/>
      <c r="M146" s="85">
        <v>135</v>
      </c>
      <c r="N146" s="33">
        <f t="shared" si="66"/>
        <v>92</v>
      </c>
      <c r="O146" s="33">
        <f t="shared" si="70"/>
        <v>244.02478421085104</v>
      </c>
      <c r="P146" s="30">
        <f t="shared" si="71"/>
        <v>73543.460047466157</v>
      </c>
      <c r="R146" s="86">
        <f t="shared" si="72"/>
        <v>135</v>
      </c>
      <c r="S146" s="21">
        <f t="shared" si="73"/>
        <v>1378.1167398434316</v>
      </c>
      <c r="T146" s="21">
        <f t="shared" si="74"/>
        <v>583.01545624743551</v>
      </c>
      <c r="U146" s="21">
        <f t="shared" si="75"/>
        <v>175487.65233047807</v>
      </c>
      <c r="W146" s="86">
        <f t="shared" si="76"/>
        <v>135</v>
      </c>
      <c r="X146" s="21">
        <f t="shared" si="77"/>
        <v>1132.0522777899071</v>
      </c>
      <c r="Y146" s="21">
        <f t="shared" si="91"/>
        <v>553.90000907408341</v>
      </c>
      <c r="Z146" s="21">
        <f t="shared" si="78"/>
        <v>166723.90273129908</v>
      </c>
      <c r="AB146" s="86">
        <f t="shared" si="79"/>
        <v>135</v>
      </c>
      <c r="AC146" s="21">
        <f t="shared" si="80"/>
        <v>999.06197645638304</v>
      </c>
      <c r="AD146" s="21">
        <f t="shared" si="81"/>
        <v>527.59600494154733</v>
      </c>
      <c r="AE146" s="21">
        <f t="shared" si="82"/>
        <v>158806.39748740575</v>
      </c>
      <c r="AG146" s="86">
        <f t="shared" si="83"/>
        <v>135</v>
      </c>
      <c r="AH146" s="21">
        <f t="shared" si="84"/>
        <v>739.00802180949472</v>
      </c>
      <c r="AI146" s="21">
        <f t="shared" si="85"/>
        <v>453.62742539160644</v>
      </c>
      <c r="AJ146" s="21">
        <f t="shared" si="86"/>
        <v>136541.85504287353</v>
      </c>
      <c r="AL146" s="86">
        <f t="shared" si="87"/>
        <v>135</v>
      </c>
      <c r="AM146" s="21">
        <f t="shared" si="88"/>
        <v>553.13345387591653</v>
      </c>
      <c r="AN146" s="21">
        <f t="shared" si="89"/>
        <v>377.67154817942333</v>
      </c>
      <c r="AO146" s="21">
        <f t="shared" si="90"/>
        <v>113679.13600200642</v>
      </c>
    </row>
    <row r="147" spans="4:41" ht="11" customHeight="1">
      <c r="D147" s="40">
        <v>135</v>
      </c>
      <c r="E147" s="41">
        <f t="shared" si="67"/>
        <v>69</v>
      </c>
      <c r="F147" s="42">
        <f t="shared" si="69"/>
        <v>54.392671912902038</v>
      </c>
      <c r="G147" s="112">
        <f t="shared" si="68"/>
        <v>16441.19424578351</v>
      </c>
      <c r="H147" s="19"/>
      <c r="M147" s="85">
        <v>136</v>
      </c>
      <c r="N147" s="33">
        <f t="shared" si="66"/>
        <v>92</v>
      </c>
      <c r="O147" s="33">
        <f t="shared" si="70"/>
        <v>245.1448668248872</v>
      </c>
      <c r="P147" s="30">
        <f t="shared" si="71"/>
        <v>73880.604914291049</v>
      </c>
      <c r="R147" s="86">
        <f t="shared" si="72"/>
        <v>136</v>
      </c>
      <c r="S147" s="21">
        <f t="shared" si="73"/>
        <v>1378.1167398434316</v>
      </c>
      <c r="T147" s="21">
        <f t="shared" si="74"/>
        <v>580.36511863544888</v>
      </c>
      <c r="U147" s="21">
        <f t="shared" si="75"/>
        <v>174689.90070927009</v>
      </c>
      <c r="W147" s="86">
        <f t="shared" si="76"/>
        <v>136</v>
      </c>
      <c r="X147" s="21">
        <f t="shared" si="77"/>
        <v>1132.0522777899071</v>
      </c>
      <c r="Y147" s="21">
        <f t="shared" si="91"/>
        <v>551.97283484503055</v>
      </c>
      <c r="Z147" s="21">
        <f t="shared" si="78"/>
        <v>166143.82328835421</v>
      </c>
      <c r="AB147" s="86">
        <f t="shared" si="79"/>
        <v>136</v>
      </c>
      <c r="AC147" s="21">
        <f t="shared" si="80"/>
        <v>999.06197645638304</v>
      </c>
      <c r="AD147" s="21">
        <f t="shared" si="81"/>
        <v>526.02445170316457</v>
      </c>
      <c r="AE147" s="21">
        <f t="shared" si="82"/>
        <v>158333.35996265252</v>
      </c>
      <c r="AG147" s="86">
        <f t="shared" si="83"/>
        <v>136</v>
      </c>
      <c r="AH147" s="21">
        <f t="shared" si="84"/>
        <v>739.00802180949472</v>
      </c>
      <c r="AI147" s="21">
        <f t="shared" si="85"/>
        <v>452.67615673688016</v>
      </c>
      <c r="AJ147" s="21">
        <f t="shared" si="86"/>
        <v>136255.52317780093</v>
      </c>
      <c r="AL147" s="86">
        <f t="shared" si="87"/>
        <v>136</v>
      </c>
      <c r="AM147" s="21">
        <f t="shared" si="88"/>
        <v>553.13345387591653</v>
      </c>
      <c r="AN147" s="21">
        <f t="shared" si="89"/>
        <v>377.08667516043505</v>
      </c>
      <c r="AO147" s="21">
        <f t="shared" si="90"/>
        <v>113503.08922329094</v>
      </c>
    </row>
    <row r="148" spans="4:41" ht="11" customHeight="1">
      <c r="D148" s="40">
        <v>136</v>
      </c>
      <c r="E148" s="41">
        <f t="shared" si="67"/>
        <v>69</v>
      </c>
      <c r="F148" s="42">
        <f t="shared" si="69"/>
        <v>54.803980819278365</v>
      </c>
      <c r="G148" s="112">
        <f t="shared" si="68"/>
        <v>16564.998226602787</v>
      </c>
      <c r="H148" s="19"/>
      <c r="M148" s="85">
        <v>137</v>
      </c>
      <c r="N148" s="33">
        <f t="shared" si="66"/>
        <v>92</v>
      </c>
      <c r="O148" s="33">
        <f t="shared" si="70"/>
        <v>246.26868304763684</v>
      </c>
      <c r="P148" s="30">
        <f t="shared" si="71"/>
        <v>74218.873597338679</v>
      </c>
      <c r="R148" s="86">
        <f t="shared" si="72"/>
        <v>137</v>
      </c>
      <c r="S148" s="21">
        <f t="shared" si="73"/>
        <v>1378.1167398434316</v>
      </c>
      <c r="T148" s="21">
        <f t="shared" si="74"/>
        <v>577.70594656475566</v>
      </c>
      <c r="U148" s="21">
        <f t="shared" si="75"/>
        <v>173889.48991599143</v>
      </c>
      <c r="W148" s="86">
        <f t="shared" si="76"/>
        <v>137</v>
      </c>
      <c r="X148" s="21">
        <f t="shared" si="77"/>
        <v>1132.0522777899071</v>
      </c>
      <c r="Y148" s="21">
        <f t="shared" si="91"/>
        <v>550.03923670188101</v>
      </c>
      <c r="Z148" s="21">
        <f t="shared" si="78"/>
        <v>165561.81024726617</v>
      </c>
      <c r="AB148" s="86">
        <f t="shared" si="79"/>
        <v>137</v>
      </c>
      <c r="AC148" s="21">
        <f t="shared" si="80"/>
        <v>999.06197645638304</v>
      </c>
      <c r="AD148" s="21">
        <f t="shared" si="81"/>
        <v>524.44765995398723</v>
      </c>
      <c r="AE148" s="21">
        <f t="shared" si="82"/>
        <v>157858.74564615014</v>
      </c>
      <c r="AG148" s="86">
        <f t="shared" si="83"/>
        <v>137</v>
      </c>
      <c r="AH148" s="21">
        <f t="shared" si="84"/>
        <v>739.00802180949472</v>
      </c>
      <c r="AI148" s="21">
        <f t="shared" si="85"/>
        <v>451.72171718663822</v>
      </c>
      <c r="AJ148" s="21">
        <f t="shared" si="86"/>
        <v>135968.2368731781</v>
      </c>
      <c r="AL148" s="86">
        <f t="shared" si="87"/>
        <v>137</v>
      </c>
      <c r="AM148" s="21">
        <f t="shared" si="88"/>
        <v>553.13345387591653</v>
      </c>
      <c r="AN148" s="21">
        <f t="shared" si="89"/>
        <v>376.49985256471678</v>
      </c>
      <c r="AO148" s="21">
        <f t="shared" si="90"/>
        <v>113326.45562197974</v>
      </c>
    </row>
    <row r="149" spans="4:41" ht="11" customHeight="1">
      <c r="D149" s="40">
        <v>137</v>
      </c>
      <c r="E149" s="41">
        <f t="shared" si="67"/>
        <v>69</v>
      </c>
      <c r="F149" s="42">
        <f t="shared" si="69"/>
        <v>55.216660755342623</v>
      </c>
      <c r="G149" s="112">
        <f t="shared" si="68"/>
        <v>16689.214887358128</v>
      </c>
      <c r="H149" s="19"/>
      <c r="M149" s="85">
        <v>138</v>
      </c>
      <c r="N149" s="33">
        <f t="shared" si="66"/>
        <v>92</v>
      </c>
      <c r="O149" s="33">
        <f t="shared" si="70"/>
        <v>247.39624532446226</v>
      </c>
      <c r="P149" s="30">
        <f t="shared" si="71"/>
        <v>74558.26984266314</v>
      </c>
      <c r="R149" s="86">
        <f t="shared" si="72"/>
        <v>138</v>
      </c>
      <c r="S149" s="21">
        <f t="shared" si="73"/>
        <v>1378.1167398434316</v>
      </c>
      <c r="T149" s="21">
        <f t="shared" si="74"/>
        <v>575.03791058716013</v>
      </c>
      <c r="U149" s="21">
        <f t="shared" si="75"/>
        <v>173086.41108673517</v>
      </c>
      <c r="W149" s="86">
        <f t="shared" si="76"/>
        <v>138</v>
      </c>
      <c r="X149" s="21">
        <f t="shared" si="77"/>
        <v>1132.0522777899071</v>
      </c>
      <c r="Y149" s="21">
        <f t="shared" si="91"/>
        <v>548.09919323158749</v>
      </c>
      <c r="Z149" s="21">
        <f t="shared" si="78"/>
        <v>164977.85716270783</v>
      </c>
      <c r="AB149" s="86">
        <f t="shared" si="79"/>
        <v>138</v>
      </c>
      <c r="AC149" s="21">
        <f t="shared" si="80"/>
        <v>999.06197645638304</v>
      </c>
      <c r="AD149" s="21">
        <f t="shared" si="81"/>
        <v>522.86561223231263</v>
      </c>
      <c r="AE149" s="21">
        <f t="shared" si="82"/>
        <v>157382.54928192607</v>
      </c>
      <c r="AG149" s="86">
        <f t="shared" si="83"/>
        <v>138</v>
      </c>
      <c r="AH149" s="21">
        <f t="shared" si="84"/>
        <v>739.00802180949472</v>
      </c>
      <c r="AI149" s="21">
        <f t="shared" si="85"/>
        <v>450.7640961712288</v>
      </c>
      <c r="AJ149" s="21">
        <f t="shared" si="86"/>
        <v>135679.99294753984</v>
      </c>
      <c r="AL149" s="86">
        <f t="shared" si="87"/>
        <v>138</v>
      </c>
      <c r="AM149" s="21">
        <f t="shared" si="88"/>
        <v>553.13345387591653</v>
      </c>
      <c r="AN149" s="21">
        <f t="shared" si="89"/>
        <v>375.91107389367943</v>
      </c>
      <c r="AO149" s="21">
        <f t="shared" si="90"/>
        <v>113149.2332419975</v>
      </c>
    </row>
    <row r="150" spans="4:41" ht="11" customHeight="1">
      <c r="D150" s="40">
        <v>138</v>
      </c>
      <c r="E150" s="41">
        <f t="shared" si="67"/>
        <v>69</v>
      </c>
      <c r="F150" s="42">
        <f t="shared" si="69"/>
        <v>55.630716291193757</v>
      </c>
      <c r="G150" s="112">
        <f t="shared" si="68"/>
        <v>16813.845603649323</v>
      </c>
      <c r="H150" s="19"/>
      <c r="M150" s="85">
        <v>139</v>
      </c>
      <c r="N150" s="33">
        <f t="shared" si="66"/>
        <v>92</v>
      </c>
      <c r="O150" s="33">
        <f t="shared" si="70"/>
        <v>248.52756614221047</v>
      </c>
      <c r="P150" s="30">
        <f t="shared" si="71"/>
        <v>74898.797408805345</v>
      </c>
      <c r="R150" s="86">
        <f t="shared" si="72"/>
        <v>139</v>
      </c>
      <c r="S150" s="21">
        <f t="shared" si="73"/>
        <v>1378.1167398434316</v>
      </c>
      <c r="T150" s="21">
        <f t="shared" si="74"/>
        <v>572.36098115630591</v>
      </c>
      <c r="U150" s="21">
        <f t="shared" si="75"/>
        <v>172280.65532804804</v>
      </c>
      <c r="W150" s="86">
        <f t="shared" si="76"/>
        <v>139</v>
      </c>
      <c r="X150" s="21">
        <f t="shared" si="77"/>
        <v>1132.0522777899071</v>
      </c>
      <c r="Y150" s="21">
        <f t="shared" si="91"/>
        <v>546.15268294972645</v>
      </c>
      <c r="Z150" s="21">
        <f t="shared" si="78"/>
        <v>164391.95756786765</v>
      </c>
      <c r="AB150" s="86">
        <f t="shared" si="79"/>
        <v>139</v>
      </c>
      <c r="AC150" s="21">
        <f t="shared" si="80"/>
        <v>999.06197645638304</v>
      </c>
      <c r="AD150" s="21">
        <f t="shared" si="81"/>
        <v>521.27829101823238</v>
      </c>
      <c r="AE150" s="21">
        <f t="shared" si="82"/>
        <v>156904.76559648794</v>
      </c>
      <c r="AG150" s="86">
        <f t="shared" si="83"/>
        <v>139</v>
      </c>
      <c r="AH150" s="21">
        <f t="shared" si="84"/>
        <v>739.00802180949472</v>
      </c>
      <c r="AI150" s="21">
        <f t="shared" si="85"/>
        <v>449.80328308576787</v>
      </c>
      <c r="AJ150" s="21">
        <f t="shared" si="86"/>
        <v>135390.78820881611</v>
      </c>
      <c r="AL150" s="86">
        <f t="shared" si="87"/>
        <v>139</v>
      </c>
      <c r="AM150" s="21">
        <f t="shared" si="88"/>
        <v>553.13345387591653</v>
      </c>
      <c r="AN150" s="21">
        <f t="shared" si="89"/>
        <v>375.32033262707199</v>
      </c>
      <c r="AO150" s="21">
        <f t="shared" si="90"/>
        <v>112971.42012074866</v>
      </c>
    </row>
    <row r="151" spans="4:41" ht="11" customHeight="1">
      <c r="D151" s="40">
        <v>139</v>
      </c>
      <c r="E151" s="41">
        <f t="shared" si="67"/>
        <v>69</v>
      </c>
      <c r="F151" s="42">
        <f t="shared" si="69"/>
        <v>56.046152012164413</v>
      </c>
      <c r="G151" s="112">
        <f t="shared" si="68"/>
        <v>16938.891755661487</v>
      </c>
      <c r="H151" s="19"/>
      <c r="M151" s="85">
        <v>140</v>
      </c>
      <c r="N151" s="33">
        <f t="shared" si="66"/>
        <v>92</v>
      </c>
      <c r="O151" s="33">
        <f t="shared" si="70"/>
        <v>249.66265802935115</v>
      </c>
      <c r="P151" s="30">
        <f t="shared" si="71"/>
        <v>75240.460066834697</v>
      </c>
      <c r="R151" s="86">
        <f t="shared" si="72"/>
        <v>140</v>
      </c>
      <c r="S151" s="21">
        <f t="shared" si="73"/>
        <v>1378.1167398434316</v>
      </c>
      <c r="T151" s="21">
        <f t="shared" si="74"/>
        <v>569.67512862734873</v>
      </c>
      <c r="U151" s="21">
        <f t="shared" si="75"/>
        <v>171472.21371683196</v>
      </c>
      <c r="W151" s="86">
        <f t="shared" si="76"/>
        <v>140</v>
      </c>
      <c r="X151" s="21">
        <f t="shared" si="77"/>
        <v>1132.0522777899071</v>
      </c>
      <c r="Y151" s="21">
        <f t="shared" si="91"/>
        <v>544.19968430025915</v>
      </c>
      <c r="Z151" s="21">
        <f t="shared" si="78"/>
        <v>163804.10497437799</v>
      </c>
      <c r="AB151" s="86">
        <f t="shared" si="79"/>
        <v>140</v>
      </c>
      <c r="AC151" s="21">
        <f t="shared" si="80"/>
        <v>999.06197645638304</v>
      </c>
      <c r="AD151" s="21">
        <f t="shared" si="81"/>
        <v>519.68567873343852</v>
      </c>
      <c r="AE151" s="21">
        <f t="shared" si="82"/>
        <v>156425.38929876499</v>
      </c>
      <c r="AG151" s="86">
        <f t="shared" si="83"/>
        <v>140</v>
      </c>
      <c r="AH151" s="21">
        <f t="shared" si="84"/>
        <v>739.00802180949472</v>
      </c>
      <c r="AI151" s="21">
        <f t="shared" si="85"/>
        <v>448.83926729002206</v>
      </c>
      <c r="AJ151" s="21">
        <f t="shared" si="86"/>
        <v>135100.61945429666</v>
      </c>
      <c r="AL151" s="86">
        <f t="shared" si="87"/>
        <v>140</v>
      </c>
      <c r="AM151" s="21">
        <f t="shared" si="88"/>
        <v>553.13345387591653</v>
      </c>
      <c r="AN151" s="21">
        <f t="shared" si="89"/>
        <v>374.72762222290913</v>
      </c>
      <c r="AO151" s="21">
        <f t="shared" si="90"/>
        <v>112793.01428909566</v>
      </c>
    </row>
    <row r="152" spans="4:41" ht="11" customHeight="1">
      <c r="D152" s="40">
        <v>140</v>
      </c>
      <c r="E152" s="41">
        <f t="shared" si="67"/>
        <v>69</v>
      </c>
      <c r="F152" s="42">
        <f t="shared" si="69"/>
        <v>56.462972518871624</v>
      </c>
      <c r="G152" s="112">
        <f t="shared" si="68"/>
        <v>17064.354728180359</v>
      </c>
      <c r="H152" s="19"/>
      <c r="M152" s="85">
        <v>141</v>
      </c>
      <c r="N152" s="33">
        <f t="shared" si="66"/>
        <v>92</v>
      </c>
      <c r="O152" s="33">
        <f t="shared" si="70"/>
        <v>250.80153355611569</v>
      </c>
      <c r="P152" s="30">
        <f t="shared" si="71"/>
        <v>75583.261600390819</v>
      </c>
      <c r="R152" s="86">
        <f t="shared" si="72"/>
        <v>141</v>
      </c>
      <c r="S152" s="21">
        <f t="shared" si="73"/>
        <v>1378.1167398434316</v>
      </c>
      <c r="T152" s="21">
        <f t="shared" si="74"/>
        <v>566.98032325662848</v>
      </c>
      <c r="U152" s="21">
        <f t="shared" si="75"/>
        <v>170661.07730024518</v>
      </c>
      <c r="W152" s="86">
        <f t="shared" si="76"/>
        <v>141</v>
      </c>
      <c r="X152" s="21">
        <f t="shared" si="77"/>
        <v>1132.0522777899071</v>
      </c>
      <c r="Y152" s="21">
        <f t="shared" si="91"/>
        <v>542.24017565529357</v>
      </c>
      <c r="Z152" s="21">
        <f t="shared" si="78"/>
        <v>163214.29287224336</v>
      </c>
      <c r="AB152" s="86">
        <f t="shared" si="79"/>
        <v>141</v>
      </c>
      <c r="AC152" s="21">
        <f t="shared" si="80"/>
        <v>999.06197645638304</v>
      </c>
      <c r="AD152" s="21">
        <f t="shared" si="81"/>
        <v>518.08775774102867</v>
      </c>
      <c r="AE152" s="21">
        <f t="shared" si="82"/>
        <v>155944.41508004966</v>
      </c>
      <c r="AG152" s="86">
        <f t="shared" si="83"/>
        <v>141</v>
      </c>
      <c r="AH152" s="21">
        <f t="shared" si="84"/>
        <v>739.00802180949472</v>
      </c>
      <c r="AI152" s="21">
        <f t="shared" si="85"/>
        <v>447.87203810829055</v>
      </c>
      <c r="AJ152" s="21">
        <f t="shared" si="86"/>
        <v>134809.48347059547</v>
      </c>
      <c r="AL152" s="86">
        <f t="shared" si="87"/>
        <v>141</v>
      </c>
      <c r="AM152" s="21">
        <f t="shared" si="88"/>
        <v>553.13345387591653</v>
      </c>
      <c r="AN152" s="21">
        <f t="shared" si="89"/>
        <v>374.1329361173992</v>
      </c>
      <c r="AO152" s="21">
        <f t="shared" si="90"/>
        <v>112614.01377133715</v>
      </c>
    </row>
    <row r="153" spans="4:41" ht="11" customHeight="1">
      <c r="D153" s="40">
        <v>141</v>
      </c>
      <c r="E153" s="41">
        <f t="shared" si="67"/>
        <v>69</v>
      </c>
      <c r="F153" s="42">
        <f t="shared" si="69"/>
        <v>56.881182427267866</v>
      </c>
      <c r="G153" s="112">
        <f t="shared" si="68"/>
        <v>17190.235910607626</v>
      </c>
      <c r="H153" s="19"/>
      <c r="M153" s="85">
        <v>142</v>
      </c>
      <c r="N153" s="33">
        <f t="shared" si="66"/>
        <v>92</v>
      </c>
      <c r="O153" s="33">
        <f t="shared" si="70"/>
        <v>251.94420533463608</v>
      </c>
      <c r="P153" s="30">
        <f t="shared" si="71"/>
        <v>75927.205805725462</v>
      </c>
      <c r="R153" s="86">
        <f t="shared" si="72"/>
        <v>142</v>
      </c>
      <c r="S153" s="21">
        <f t="shared" si="73"/>
        <v>1378.1167398434316</v>
      </c>
      <c r="T153" s="21">
        <f t="shared" si="74"/>
        <v>564.27653520133924</v>
      </c>
      <c r="U153" s="21">
        <f t="shared" si="75"/>
        <v>169847.23709560311</v>
      </c>
      <c r="W153" s="86">
        <f t="shared" si="76"/>
        <v>142</v>
      </c>
      <c r="X153" s="21">
        <f t="shared" si="77"/>
        <v>1132.0522777899071</v>
      </c>
      <c r="Y153" s="21">
        <f t="shared" si="91"/>
        <v>540.27413531484478</v>
      </c>
      <c r="Z153" s="21">
        <f t="shared" si="78"/>
        <v>162622.51472976827</v>
      </c>
      <c r="AB153" s="86">
        <f t="shared" si="79"/>
        <v>142</v>
      </c>
      <c r="AC153" s="21">
        <f t="shared" si="80"/>
        <v>999.06197645638304</v>
      </c>
      <c r="AD153" s="21">
        <f t="shared" si="81"/>
        <v>516.48451034531092</v>
      </c>
      <c r="AE153" s="21">
        <f t="shared" si="82"/>
        <v>155461.83761393858</v>
      </c>
      <c r="AG153" s="86">
        <f t="shared" si="83"/>
        <v>142</v>
      </c>
      <c r="AH153" s="21">
        <f t="shared" si="84"/>
        <v>739.00802180949472</v>
      </c>
      <c r="AI153" s="21">
        <f t="shared" si="85"/>
        <v>446.90158482928661</v>
      </c>
      <c r="AJ153" s="21">
        <f t="shared" si="86"/>
        <v>134517.37703361528</v>
      </c>
      <c r="AL153" s="86">
        <f t="shared" si="87"/>
        <v>142</v>
      </c>
      <c r="AM153" s="21">
        <f t="shared" si="88"/>
        <v>553.13345387591653</v>
      </c>
      <c r="AN153" s="21">
        <f t="shared" si="89"/>
        <v>373.53626772487081</v>
      </c>
      <c r="AO153" s="21">
        <f t="shared" si="90"/>
        <v>112434.41658518612</v>
      </c>
    </row>
    <row r="154" spans="4:41" ht="11" customHeight="1">
      <c r="D154" s="40">
        <v>142</v>
      </c>
      <c r="E154" s="41">
        <f t="shared" si="67"/>
        <v>69</v>
      </c>
      <c r="F154" s="42">
        <f t="shared" si="69"/>
        <v>57.300786368692087</v>
      </c>
      <c r="G154" s="112">
        <f t="shared" si="68"/>
        <v>17316.536696976316</v>
      </c>
      <c r="H154" s="19"/>
      <c r="M154" s="85">
        <v>143</v>
      </c>
      <c r="N154" s="33">
        <f t="shared" si="66"/>
        <v>92</v>
      </c>
      <c r="O154" s="33">
        <f t="shared" si="70"/>
        <v>253.09068601908487</v>
      </c>
      <c r="P154" s="30">
        <f t="shared" si="71"/>
        <v>76272.29649174455</v>
      </c>
      <c r="R154" s="86">
        <f t="shared" si="72"/>
        <v>143</v>
      </c>
      <c r="S154" s="21">
        <f t="shared" si="73"/>
        <v>1378.1167398434316</v>
      </c>
      <c r="T154" s="21">
        <f t="shared" si="74"/>
        <v>561.56373451919899</v>
      </c>
      <c r="U154" s="21">
        <f t="shared" si="75"/>
        <v>169030.6840902789</v>
      </c>
      <c r="W154" s="86">
        <f t="shared" si="76"/>
        <v>143</v>
      </c>
      <c r="X154" s="21">
        <f t="shared" si="77"/>
        <v>1132.0522777899071</v>
      </c>
      <c r="Y154" s="21">
        <f t="shared" si="91"/>
        <v>538.3015415065945</v>
      </c>
      <c r="Z154" s="21">
        <f t="shared" si="78"/>
        <v>162028.76399348496</v>
      </c>
      <c r="AB154" s="86">
        <f t="shared" si="79"/>
        <v>143</v>
      </c>
      <c r="AC154" s="21">
        <f t="shared" si="80"/>
        <v>999.06197645638304</v>
      </c>
      <c r="AD154" s="21">
        <f t="shared" si="81"/>
        <v>514.87591879160743</v>
      </c>
      <c r="AE154" s="21">
        <f t="shared" si="82"/>
        <v>154977.65155627381</v>
      </c>
      <c r="AG154" s="86">
        <f t="shared" si="83"/>
        <v>143</v>
      </c>
      <c r="AH154" s="21">
        <f t="shared" si="84"/>
        <v>739.00802180949472</v>
      </c>
      <c r="AI154" s="21">
        <f t="shared" si="85"/>
        <v>445.92789670601934</v>
      </c>
      <c r="AJ154" s="21">
        <f t="shared" si="86"/>
        <v>134224.29690851181</v>
      </c>
      <c r="AL154" s="86">
        <f t="shared" si="87"/>
        <v>143</v>
      </c>
      <c r="AM154" s="21">
        <f t="shared" si="88"/>
        <v>553.13345387591653</v>
      </c>
      <c r="AN154" s="21">
        <f t="shared" si="89"/>
        <v>372.9376104377007</v>
      </c>
      <c r="AO154" s="21">
        <f t="shared" si="90"/>
        <v>112254.22074174791</v>
      </c>
    </row>
    <row r="155" spans="4:41" ht="11" customHeight="1">
      <c r="D155" s="40">
        <v>143</v>
      </c>
      <c r="E155" s="41">
        <f t="shared" si="67"/>
        <v>69</v>
      </c>
      <c r="F155" s="42">
        <f t="shared" si="69"/>
        <v>57.721788989921059</v>
      </c>
      <c r="G155" s="112">
        <f t="shared" si="68"/>
        <v>17443.258485966238</v>
      </c>
      <c r="H155" s="19"/>
      <c r="M155" s="85">
        <v>144</v>
      </c>
      <c r="N155" s="33">
        <f t="shared" si="66"/>
        <v>92</v>
      </c>
      <c r="O155" s="33">
        <f t="shared" si="70"/>
        <v>254.24098830581519</v>
      </c>
      <c r="P155" s="30">
        <f t="shared" si="71"/>
        <v>76618.537480050363</v>
      </c>
      <c r="R155" s="86">
        <f t="shared" si="72"/>
        <v>144</v>
      </c>
      <c r="S155" s="21">
        <f t="shared" si="73"/>
        <v>1378.1167398434316</v>
      </c>
      <c r="T155" s="21">
        <f t="shared" si="74"/>
        <v>558.84189116811831</v>
      </c>
      <c r="U155" s="21">
        <f t="shared" si="75"/>
        <v>168211.4092416036</v>
      </c>
      <c r="W155" s="86">
        <f t="shared" si="76"/>
        <v>144</v>
      </c>
      <c r="X155" s="21">
        <f t="shared" si="77"/>
        <v>1132.0522777899071</v>
      </c>
      <c r="Y155" s="21">
        <f t="shared" si="91"/>
        <v>536.32237238565017</v>
      </c>
      <c r="Z155" s="21">
        <f t="shared" si="78"/>
        <v>161433.03408808069</v>
      </c>
      <c r="AB155" s="86">
        <f t="shared" si="79"/>
        <v>144</v>
      </c>
      <c r="AC155" s="21">
        <f t="shared" si="80"/>
        <v>999.06197645638304</v>
      </c>
      <c r="AD155" s="21">
        <f t="shared" si="81"/>
        <v>513.26196526605816</v>
      </c>
      <c r="AE155" s="21">
        <f t="shared" si="82"/>
        <v>154491.85154508348</v>
      </c>
      <c r="AG155" s="86">
        <f t="shared" si="83"/>
        <v>144</v>
      </c>
      <c r="AH155" s="21">
        <f t="shared" si="84"/>
        <v>739.00802180949472</v>
      </c>
      <c r="AI155" s="21">
        <f t="shared" si="85"/>
        <v>444.95096295567441</v>
      </c>
      <c r="AJ155" s="21">
        <f t="shared" si="86"/>
        <v>133930.23984965801</v>
      </c>
      <c r="AL155" s="86">
        <f t="shared" si="87"/>
        <v>144</v>
      </c>
      <c r="AM155" s="21">
        <f t="shared" si="88"/>
        <v>553.13345387591653</v>
      </c>
      <c r="AN155" s="21">
        <f t="shared" si="89"/>
        <v>372.33695762624001</v>
      </c>
      <c r="AO155" s="21">
        <f t="shared" si="90"/>
        <v>112073.42424549823</v>
      </c>
    </row>
    <row r="156" spans="4:41" ht="11" customHeight="1">
      <c r="D156" s="40">
        <v>144</v>
      </c>
      <c r="E156" s="41">
        <f t="shared" si="67"/>
        <v>69</v>
      </c>
      <c r="F156" s="42">
        <f t="shared" si="69"/>
        <v>58.144194953220797</v>
      </c>
      <c r="G156" s="112">
        <f t="shared" si="68"/>
        <v>17570.402680919458</v>
      </c>
      <c r="H156" s="19"/>
      <c r="M156" s="85">
        <v>145</v>
      </c>
      <c r="N156" s="33">
        <f t="shared" si="66"/>
        <v>92</v>
      </c>
      <c r="O156" s="33">
        <f t="shared" si="70"/>
        <v>255.39512493350119</v>
      </c>
      <c r="P156" s="30">
        <f t="shared" si="71"/>
        <v>76965.932604983871</v>
      </c>
      <c r="R156" s="86">
        <f t="shared" si="72"/>
        <v>145</v>
      </c>
      <c r="S156" s="21">
        <f t="shared" si="73"/>
        <v>1378.1167398434316</v>
      </c>
      <c r="T156" s="21">
        <f t="shared" si="74"/>
        <v>556.11097500586732</v>
      </c>
      <c r="U156" s="21">
        <f t="shared" si="75"/>
        <v>167389.40347676605</v>
      </c>
      <c r="W156" s="86">
        <f t="shared" si="76"/>
        <v>145</v>
      </c>
      <c r="X156" s="21">
        <f t="shared" si="77"/>
        <v>1132.0522777899071</v>
      </c>
      <c r="Y156" s="21">
        <f t="shared" si="91"/>
        <v>534.33660603430258</v>
      </c>
      <c r="Z156" s="21">
        <f t="shared" si="78"/>
        <v>160835.31841632508</v>
      </c>
      <c r="AB156" s="86">
        <f t="shared" si="79"/>
        <v>145</v>
      </c>
      <c r="AC156" s="21">
        <f t="shared" si="80"/>
        <v>999.06197645638304</v>
      </c>
      <c r="AD156" s="21">
        <f t="shared" si="81"/>
        <v>511.64263189542368</v>
      </c>
      <c r="AE156" s="21">
        <f t="shared" si="82"/>
        <v>154004.43220052254</v>
      </c>
      <c r="AG156" s="86">
        <f t="shared" si="83"/>
        <v>145</v>
      </c>
      <c r="AH156" s="21">
        <f t="shared" si="84"/>
        <v>739.00802180949472</v>
      </c>
      <c r="AI156" s="21">
        <f t="shared" si="85"/>
        <v>443.97077275949511</v>
      </c>
      <c r="AJ156" s="21">
        <f t="shared" si="86"/>
        <v>133635.20260060803</v>
      </c>
      <c r="AL156" s="86">
        <f t="shared" si="87"/>
        <v>145</v>
      </c>
      <c r="AM156" s="21">
        <f t="shared" si="88"/>
        <v>553.13345387591653</v>
      </c>
      <c r="AN156" s="21">
        <f t="shared" si="89"/>
        <v>371.7343026387411</v>
      </c>
      <c r="AO156" s="21">
        <f t="shared" si="90"/>
        <v>111892.02509426106</v>
      </c>
    </row>
    <row r="157" spans="4:41" ht="11" customHeight="1">
      <c r="D157" s="40">
        <v>145</v>
      </c>
      <c r="E157" s="41">
        <f t="shared" si="67"/>
        <v>69</v>
      </c>
      <c r="F157" s="42">
        <f t="shared" si="69"/>
        <v>58.568008936398193</v>
      </c>
      <c r="G157" s="112">
        <f t="shared" si="68"/>
        <v>17697.970689855858</v>
      </c>
      <c r="H157" s="19"/>
      <c r="M157" s="85">
        <v>146</v>
      </c>
      <c r="N157" s="33">
        <f t="shared" si="66"/>
        <v>92</v>
      </c>
      <c r="O157" s="33">
        <f t="shared" si="70"/>
        <v>256.55310868327956</v>
      </c>
      <c r="P157" s="30">
        <f t="shared" si="71"/>
        <v>77314.485713667149</v>
      </c>
      <c r="R157" s="86">
        <f t="shared" si="72"/>
        <v>146</v>
      </c>
      <c r="S157" s="21">
        <f t="shared" si="73"/>
        <v>1378.1167398434316</v>
      </c>
      <c r="T157" s="21">
        <f t="shared" si="74"/>
        <v>553.37095578974208</v>
      </c>
      <c r="U157" s="21">
        <f t="shared" si="75"/>
        <v>166564.65769271238</v>
      </c>
      <c r="W157" s="86">
        <f t="shared" si="76"/>
        <v>146</v>
      </c>
      <c r="X157" s="21">
        <f t="shared" si="77"/>
        <v>1132.0522777899071</v>
      </c>
      <c r="Y157" s="21">
        <f t="shared" si="91"/>
        <v>532.34422046178395</v>
      </c>
      <c r="Z157" s="21">
        <f t="shared" si="78"/>
        <v>160235.61035899696</v>
      </c>
      <c r="AB157" s="86">
        <f t="shared" si="79"/>
        <v>146</v>
      </c>
      <c r="AC157" s="21">
        <f t="shared" si="80"/>
        <v>999.06197645638304</v>
      </c>
      <c r="AD157" s="21">
        <f t="shared" si="81"/>
        <v>510.01790074688728</v>
      </c>
      <c r="AE157" s="21">
        <f t="shared" si="82"/>
        <v>153515.38812481306</v>
      </c>
      <c r="AG157" s="86">
        <f t="shared" si="83"/>
        <v>146</v>
      </c>
      <c r="AH157" s="21">
        <f t="shared" si="84"/>
        <v>739.00802180949472</v>
      </c>
      <c r="AI157" s="21">
        <f t="shared" si="85"/>
        <v>442.98731526266187</v>
      </c>
      <c r="AJ157" s="21">
        <f t="shared" si="86"/>
        <v>133339.18189406121</v>
      </c>
      <c r="AL157" s="86">
        <f t="shared" si="87"/>
        <v>146</v>
      </c>
      <c r="AM157" s="21">
        <f t="shared" si="88"/>
        <v>553.13345387591653</v>
      </c>
      <c r="AN157" s="21">
        <f t="shared" si="89"/>
        <v>371.12963880128382</v>
      </c>
      <c r="AO157" s="21">
        <f t="shared" si="90"/>
        <v>111710.02127918643</v>
      </c>
    </row>
    <row r="158" spans="4:41" ht="11" customHeight="1">
      <c r="D158" s="40">
        <v>146</v>
      </c>
      <c r="E158" s="41">
        <f t="shared" si="67"/>
        <v>69</v>
      </c>
      <c r="F158" s="42">
        <f t="shared" si="69"/>
        <v>58.993235632852866</v>
      </c>
      <c r="G158" s="112">
        <f t="shared" si="68"/>
        <v>17825.963925488712</v>
      </c>
      <c r="H158" s="19"/>
      <c r="M158" s="85">
        <v>147</v>
      </c>
      <c r="N158" s="33">
        <f t="shared" si="66"/>
        <v>92</v>
      </c>
      <c r="O158" s="33">
        <f t="shared" si="70"/>
        <v>257.71495237889047</v>
      </c>
      <c r="P158" s="30">
        <f t="shared" si="71"/>
        <v>77664.200666046047</v>
      </c>
      <c r="R158" s="86">
        <f t="shared" si="72"/>
        <v>147</v>
      </c>
      <c r="S158" s="21">
        <f t="shared" si="73"/>
        <v>1378.1167398434316</v>
      </c>
      <c r="T158" s="21">
        <f t="shared" si="74"/>
        <v>550.62180317622995</v>
      </c>
      <c r="U158" s="21">
        <f t="shared" si="75"/>
        <v>165737.1627560452</v>
      </c>
      <c r="W158" s="86">
        <f t="shared" si="76"/>
        <v>147</v>
      </c>
      <c r="X158" s="21">
        <f t="shared" si="77"/>
        <v>1132.0522777899071</v>
      </c>
      <c r="Y158" s="21">
        <f t="shared" si="91"/>
        <v>530.34519360402351</v>
      </c>
      <c r="Z158" s="21">
        <f t="shared" si="78"/>
        <v>159633.90327481108</v>
      </c>
      <c r="AB158" s="86">
        <f t="shared" si="79"/>
        <v>147</v>
      </c>
      <c r="AC158" s="21">
        <f t="shared" si="80"/>
        <v>999.06197645638304</v>
      </c>
      <c r="AD158" s="21">
        <f t="shared" si="81"/>
        <v>508.38775382785565</v>
      </c>
      <c r="AE158" s="21">
        <f t="shared" si="82"/>
        <v>153024.71390218454</v>
      </c>
      <c r="AG158" s="86">
        <f t="shared" si="83"/>
        <v>147</v>
      </c>
      <c r="AH158" s="21">
        <f t="shared" si="84"/>
        <v>739.00802180949472</v>
      </c>
      <c r="AI158" s="21">
        <f t="shared" si="85"/>
        <v>442.00057957417243</v>
      </c>
      <c r="AJ158" s="21">
        <f t="shared" si="86"/>
        <v>133042.17445182591</v>
      </c>
      <c r="AL158" s="86">
        <f t="shared" si="87"/>
        <v>147</v>
      </c>
      <c r="AM158" s="21">
        <f t="shared" si="88"/>
        <v>553.13345387591653</v>
      </c>
      <c r="AN158" s="21">
        <f t="shared" si="89"/>
        <v>370.52295941770171</v>
      </c>
      <c r="AO158" s="21">
        <f t="shared" si="90"/>
        <v>111527.41078472823</v>
      </c>
    </row>
    <row r="159" spans="4:41" ht="11" customHeight="1">
      <c r="D159" s="40">
        <v>147</v>
      </c>
      <c r="E159" s="41">
        <f t="shared" si="67"/>
        <v>69</v>
      </c>
      <c r="F159" s="42">
        <f t="shared" si="69"/>
        <v>59.419879751629033</v>
      </c>
      <c r="G159" s="112">
        <f t="shared" si="68"/>
        <v>17954.383805240341</v>
      </c>
      <c r="H159" s="19"/>
      <c r="M159" s="85">
        <v>148</v>
      </c>
      <c r="N159" s="33">
        <f t="shared" si="66"/>
        <v>92</v>
      </c>
      <c r="O159" s="33">
        <f t="shared" si="70"/>
        <v>258.88066888682016</v>
      </c>
      <c r="P159" s="30">
        <f t="shared" si="71"/>
        <v>78015.081334932867</v>
      </c>
      <c r="R159" s="86">
        <f t="shared" si="72"/>
        <v>148</v>
      </c>
      <c r="S159" s="21">
        <f t="shared" si="73"/>
        <v>1378.1167398434316</v>
      </c>
      <c r="T159" s="21">
        <f t="shared" si="74"/>
        <v>547.86348672067265</v>
      </c>
      <c r="U159" s="21">
        <f t="shared" si="75"/>
        <v>164906.90950292247</v>
      </c>
      <c r="W159" s="86">
        <f t="shared" si="76"/>
        <v>148</v>
      </c>
      <c r="X159" s="21">
        <f t="shared" si="77"/>
        <v>1132.0522777899071</v>
      </c>
      <c r="Y159" s="21">
        <f t="shared" si="91"/>
        <v>528.33950332340385</v>
      </c>
      <c r="Z159" s="21">
        <f t="shared" si="78"/>
        <v>159030.19050034456</v>
      </c>
      <c r="AB159" s="86">
        <f t="shared" si="79"/>
        <v>148</v>
      </c>
      <c r="AC159" s="21">
        <f t="shared" si="80"/>
        <v>999.06197645638304</v>
      </c>
      <c r="AD159" s="21">
        <f t="shared" si="81"/>
        <v>506.7521730857606</v>
      </c>
      <c r="AE159" s="21">
        <f t="shared" si="82"/>
        <v>152532.40409881392</v>
      </c>
      <c r="AG159" s="86">
        <f t="shared" si="83"/>
        <v>148</v>
      </c>
      <c r="AH159" s="21">
        <f t="shared" si="84"/>
        <v>739.00802180949472</v>
      </c>
      <c r="AI159" s="21">
        <f t="shared" si="85"/>
        <v>441.01055476672144</v>
      </c>
      <c r="AJ159" s="21">
        <f t="shared" si="86"/>
        <v>132744.17698478315</v>
      </c>
      <c r="AL159" s="86">
        <f t="shared" si="87"/>
        <v>148</v>
      </c>
      <c r="AM159" s="21">
        <f t="shared" si="88"/>
        <v>553.13345387591653</v>
      </c>
      <c r="AN159" s="21">
        <f t="shared" si="89"/>
        <v>369.91425776950774</v>
      </c>
      <c r="AO159" s="21">
        <f t="shared" si="90"/>
        <v>111344.19158862182</v>
      </c>
    </row>
    <row r="160" spans="4:41" ht="11" customHeight="1">
      <c r="D160" s="40">
        <v>148</v>
      </c>
      <c r="E160" s="41">
        <f t="shared" si="67"/>
        <v>69</v>
      </c>
      <c r="F160" s="42">
        <f t="shared" si="69"/>
        <v>59.847946017467798</v>
      </c>
      <c r="G160" s="112">
        <f t="shared" si="68"/>
        <v>18083.231751257808</v>
      </c>
      <c r="H160" s="19"/>
      <c r="M160" s="85">
        <v>149</v>
      </c>
      <c r="N160" s="33">
        <f t="shared" si="66"/>
        <v>92</v>
      </c>
      <c r="O160" s="33">
        <f t="shared" si="70"/>
        <v>260.0502711164429</v>
      </c>
      <c r="P160" s="30">
        <f t="shared" si="71"/>
        <v>78367.131606049312</v>
      </c>
      <c r="R160" s="86">
        <f t="shared" si="72"/>
        <v>149</v>
      </c>
      <c r="S160" s="21">
        <f t="shared" si="73"/>
        <v>1378.1167398434316</v>
      </c>
      <c r="T160" s="21">
        <f t="shared" si="74"/>
        <v>545.0959758769302</v>
      </c>
      <c r="U160" s="21">
        <f t="shared" si="75"/>
        <v>164073.88873895598</v>
      </c>
      <c r="W160" s="86">
        <f t="shared" si="76"/>
        <v>149</v>
      </c>
      <c r="X160" s="21">
        <f t="shared" si="77"/>
        <v>1132.0522777899071</v>
      </c>
      <c r="Y160" s="21">
        <f t="shared" si="91"/>
        <v>526.32712740851548</v>
      </c>
      <c r="Z160" s="21">
        <f t="shared" si="78"/>
        <v>158424.46534996317</v>
      </c>
      <c r="AB160" s="86">
        <f t="shared" si="79"/>
        <v>149</v>
      </c>
      <c r="AC160" s="21">
        <f t="shared" si="80"/>
        <v>999.06197645638304</v>
      </c>
      <c r="AD160" s="21">
        <f t="shared" si="81"/>
        <v>505.1111404078585</v>
      </c>
      <c r="AE160" s="21">
        <f t="shared" si="82"/>
        <v>152038.4532627654</v>
      </c>
      <c r="AG160" s="86">
        <f t="shared" si="83"/>
        <v>149</v>
      </c>
      <c r="AH160" s="21">
        <f t="shared" si="84"/>
        <v>739.00802180949472</v>
      </c>
      <c r="AI160" s="21">
        <f t="shared" si="85"/>
        <v>440.01722987657894</v>
      </c>
      <c r="AJ160" s="21">
        <f t="shared" si="86"/>
        <v>132445.18619285023</v>
      </c>
      <c r="AL160" s="86">
        <f t="shared" si="87"/>
        <v>149</v>
      </c>
      <c r="AM160" s="21">
        <f t="shared" si="88"/>
        <v>553.13345387591653</v>
      </c>
      <c r="AN160" s="21">
        <f t="shared" si="89"/>
        <v>369.30352711581969</v>
      </c>
      <c r="AO160" s="21">
        <f t="shared" si="90"/>
        <v>111160.36166186172</v>
      </c>
    </row>
    <row r="161" spans="4:41" ht="11" customHeight="1">
      <c r="D161" s="40">
        <v>149</v>
      </c>
      <c r="E161" s="41">
        <f t="shared" si="67"/>
        <v>69</v>
      </c>
      <c r="F161" s="42">
        <f t="shared" si="69"/>
        <v>60.277439170859367</v>
      </c>
      <c r="G161" s="112">
        <f t="shared" si="68"/>
        <v>18212.509190428667</v>
      </c>
      <c r="H161" s="19"/>
      <c r="M161" s="85">
        <v>150</v>
      </c>
      <c r="N161" s="33">
        <f t="shared" si="66"/>
        <v>92</v>
      </c>
      <c r="O161" s="33">
        <f t="shared" si="70"/>
        <v>261.2237720201644</v>
      </c>
      <c r="P161" s="30">
        <f t="shared" si="71"/>
        <v>78720.355378069478</v>
      </c>
      <c r="R161" s="86">
        <f t="shared" si="72"/>
        <v>150</v>
      </c>
      <c r="S161" s="21">
        <f t="shared" si="73"/>
        <v>1378.1167398434316</v>
      </c>
      <c r="T161" s="21">
        <f t="shared" si="74"/>
        <v>542.3192399970419</v>
      </c>
      <c r="U161" s="21">
        <f t="shared" si="75"/>
        <v>163238.09123910961</v>
      </c>
      <c r="W161" s="86">
        <f t="shared" si="76"/>
        <v>150</v>
      </c>
      <c r="X161" s="21">
        <f t="shared" si="77"/>
        <v>1132.0522777899071</v>
      </c>
      <c r="Y161" s="21">
        <f t="shared" si="91"/>
        <v>524.30804357391082</v>
      </c>
      <c r="Z161" s="21">
        <f t="shared" si="78"/>
        <v>157816.72111574718</v>
      </c>
      <c r="AB161" s="86">
        <f t="shared" si="79"/>
        <v>150</v>
      </c>
      <c r="AC161" s="21">
        <f t="shared" si="80"/>
        <v>999.06197645638304</v>
      </c>
      <c r="AD161" s="21">
        <f t="shared" si="81"/>
        <v>503.46463762103008</v>
      </c>
      <c r="AE161" s="21">
        <f t="shared" si="82"/>
        <v>151542.85592393007</v>
      </c>
      <c r="AG161" s="86">
        <f t="shared" si="83"/>
        <v>150</v>
      </c>
      <c r="AH161" s="21">
        <f t="shared" si="84"/>
        <v>739.00802180949472</v>
      </c>
      <c r="AI161" s="21">
        <f t="shared" si="85"/>
        <v>439.02059390346921</v>
      </c>
      <c r="AJ161" s="21">
        <f t="shared" si="86"/>
        <v>132145.19876494422</v>
      </c>
      <c r="AL161" s="86">
        <f t="shared" si="87"/>
        <v>150</v>
      </c>
      <c r="AM161" s="21">
        <f t="shared" si="88"/>
        <v>553.13345387591653</v>
      </c>
      <c r="AN161" s="21">
        <f t="shared" si="89"/>
        <v>368.69076069328599</v>
      </c>
      <c r="AO161" s="21">
        <f t="shared" si="90"/>
        <v>110975.91896867909</v>
      </c>
    </row>
    <row r="162" spans="4:41" ht="11" customHeight="1">
      <c r="D162" s="40">
        <v>150</v>
      </c>
      <c r="E162" s="41">
        <f t="shared" si="67"/>
        <v>69</v>
      </c>
      <c r="F162" s="42">
        <f t="shared" si="69"/>
        <v>60.708363968095561</v>
      </c>
      <c r="G162" s="112">
        <f t="shared" si="68"/>
        <v>18342.217554396764</v>
      </c>
      <c r="H162" s="19"/>
      <c r="M162" s="85">
        <v>151</v>
      </c>
      <c r="N162" s="33">
        <f t="shared" si="66"/>
        <v>92</v>
      </c>
      <c r="O162" s="33">
        <f t="shared" si="70"/>
        <v>262.40118459356495</v>
      </c>
      <c r="P162" s="30">
        <f t="shared" si="71"/>
        <v>79074.756562663038</v>
      </c>
      <c r="R162" s="86">
        <f t="shared" si="72"/>
        <v>151</v>
      </c>
      <c r="S162" s="21">
        <f t="shared" si="73"/>
        <v>1378.1167398434316</v>
      </c>
      <c r="T162" s="21">
        <f t="shared" si="74"/>
        <v>539.53324833088732</v>
      </c>
      <c r="U162" s="21">
        <f t="shared" si="75"/>
        <v>162399.50774759706</v>
      </c>
      <c r="W162" s="86">
        <f t="shared" si="76"/>
        <v>151</v>
      </c>
      <c r="X162" s="21">
        <f t="shared" si="77"/>
        <v>1132.0522777899071</v>
      </c>
      <c r="Y162" s="21">
        <f t="shared" si="91"/>
        <v>522.2822294598576</v>
      </c>
      <c r="Z162" s="21">
        <f t="shared" si="78"/>
        <v>157206.9510674171</v>
      </c>
      <c r="AB162" s="86">
        <f t="shared" si="79"/>
        <v>151</v>
      </c>
      <c r="AC162" s="21">
        <f t="shared" si="80"/>
        <v>999.06197645638304</v>
      </c>
      <c r="AD162" s="21">
        <f t="shared" si="81"/>
        <v>501.81264649157902</v>
      </c>
      <c r="AE162" s="21">
        <f t="shared" si="82"/>
        <v>151045.60659396526</v>
      </c>
      <c r="AG162" s="86">
        <f t="shared" si="83"/>
        <v>151</v>
      </c>
      <c r="AH162" s="21">
        <f t="shared" si="84"/>
        <v>739.00802180949472</v>
      </c>
      <c r="AI162" s="21">
        <f t="shared" si="85"/>
        <v>438.02063581044916</v>
      </c>
      <c r="AJ162" s="21">
        <f t="shared" si="86"/>
        <v>131844.21137894518</v>
      </c>
      <c r="AL162" s="86">
        <f t="shared" si="87"/>
        <v>151</v>
      </c>
      <c r="AM162" s="21">
        <f t="shared" si="88"/>
        <v>553.13345387591653</v>
      </c>
      <c r="AN162" s="21">
        <f t="shared" si="89"/>
        <v>368.07595171601065</v>
      </c>
      <c r="AO162" s="21">
        <f t="shared" si="90"/>
        <v>110790.86146651919</v>
      </c>
    </row>
    <row r="163" spans="4:41" ht="11" customHeight="1">
      <c r="D163" s="40">
        <v>151</v>
      </c>
      <c r="E163" s="41">
        <f t="shared" si="67"/>
        <v>69</v>
      </c>
      <c r="F163" s="42">
        <f t="shared" si="69"/>
        <v>61.140725181322551</v>
      </c>
      <c r="G163" s="112">
        <f t="shared" si="68"/>
        <v>18472.358279578086</v>
      </c>
      <c r="H163" s="19"/>
      <c r="M163" s="85">
        <v>152</v>
      </c>
      <c r="N163" s="33">
        <f t="shared" si="66"/>
        <v>92</v>
      </c>
      <c r="O163" s="33">
        <f t="shared" si="70"/>
        <v>263.58252187554348</v>
      </c>
      <c r="P163" s="30">
        <f t="shared" si="71"/>
        <v>79430.339084538587</v>
      </c>
      <c r="R163" s="86">
        <f t="shared" si="72"/>
        <v>152</v>
      </c>
      <c r="S163" s="21">
        <f t="shared" si="73"/>
        <v>1378.1167398434316</v>
      </c>
      <c r="T163" s="21">
        <f t="shared" si="74"/>
        <v>536.73797002584547</v>
      </c>
      <c r="U163" s="21">
        <f t="shared" si="75"/>
        <v>161558.12897777947</v>
      </c>
      <c r="W163" s="86">
        <f t="shared" si="76"/>
        <v>152</v>
      </c>
      <c r="X163" s="21">
        <f t="shared" si="77"/>
        <v>1132.0522777899071</v>
      </c>
      <c r="Y163" s="21">
        <f t="shared" si="91"/>
        <v>520.24966263209069</v>
      </c>
      <c r="Z163" s="21">
        <f t="shared" si="78"/>
        <v>156595.14845225928</v>
      </c>
      <c r="AB163" s="86">
        <f t="shared" si="79"/>
        <v>152</v>
      </c>
      <c r="AC163" s="21">
        <f t="shared" si="80"/>
        <v>999.06197645638304</v>
      </c>
      <c r="AD163" s="21">
        <f t="shared" si="81"/>
        <v>500.15514872502962</v>
      </c>
      <c r="AE163" s="21">
        <f t="shared" si="82"/>
        <v>150546.69976623391</v>
      </c>
      <c r="AG163" s="86">
        <f t="shared" si="83"/>
        <v>152</v>
      </c>
      <c r="AH163" s="21">
        <f t="shared" si="84"/>
        <v>739.00802180949472</v>
      </c>
      <c r="AI163" s="21">
        <f t="shared" si="85"/>
        <v>437.01734452378565</v>
      </c>
      <c r="AJ163" s="21">
        <f t="shared" si="86"/>
        <v>131542.22070165948</v>
      </c>
      <c r="AL163" s="86">
        <f t="shared" si="87"/>
        <v>152</v>
      </c>
      <c r="AM163" s="21">
        <f t="shared" si="88"/>
        <v>553.13345387591653</v>
      </c>
      <c r="AN163" s="21">
        <f t="shared" si="89"/>
        <v>367.45909337547761</v>
      </c>
      <c r="AO163" s="21">
        <f t="shared" si="90"/>
        <v>110605.18710601876</v>
      </c>
    </row>
    <row r="164" spans="4:41" ht="11" customHeight="1">
      <c r="D164" s="40">
        <v>152</v>
      </c>
      <c r="E164" s="41">
        <f t="shared" si="67"/>
        <v>69</v>
      </c>
      <c r="F164" s="42">
        <f t="shared" si="69"/>
        <v>61.574527598593619</v>
      </c>
      <c r="G164" s="112">
        <f t="shared" si="68"/>
        <v>18602.932807176679</v>
      </c>
      <c r="H164" s="19"/>
      <c r="M164" s="85">
        <v>153</v>
      </c>
      <c r="N164" s="33">
        <f t="shared" si="66"/>
        <v>92</v>
      </c>
      <c r="O164" s="33">
        <f t="shared" si="70"/>
        <v>264.76779694846198</v>
      </c>
      <c r="P164" s="30">
        <f t="shared" si="71"/>
        <v>79787.106881487052</v>
      </c>
      <c r="R164" s="86">
        <f t="shared" si="72"/>
        <v>153</v>
      </c>
      <c r="S164" s="21">
        <f t="shared" si="73"/>
        <v>1378.1167398434316</v>
      </c>
      <c r="T164" s="21">
        <f t="shared" si="74"/>
        <v>533.93337412645349</v>
      </c>
      <c r="U164" s="21">
        <f t="shared" si="75"/>
        <v>160713.9456120625</v>
      </c>
      <c r="W164" s="86">
        <f t="shared" si="76"/>
        <v>153</v>
      </c>
      <c r="X164" s="21">
        <f t="shared" si="77"/>
        <v>1132.0522777899071</v>
      </c>
      <c r="Y164" s="21">
        <f t="shared" si="91"/>
        <v>518.21032058156459</v>
      </c>
      <c r="Z164" s="21">
        <f t="shared" si="78"/>
        <v>155981.30649505093</v>
      </c>
      <c r="AB164" s="86">
        <f t="shared" si="79"/>
        <v>153</v>
      </c>
      <c r="AC164" s="21">
        <f t="shared" si="80"/>
        <v>999.06197645638304</v>
      </c>
      <c r="AD164" s="21">
        <f t="shared" si="81"/>
        <v>498.49212596592514</v>
      </c>
      <c r="AE164" s="21">
        <f t="shared" si="82"/>
        <v>150046.12991574346</v>
      </c>
      <c r="AG164" s="86">
        <f t="shared" si="83"/>
        <v>153</v>
      </c>
      <c r="AH164" s="21">
        <f t="shared" si="84"/>
        <v>739.00802180949472</v>
      </c>
      <c r="AI164" s="21">
        <f t="shared" si="85"/>
        <v>436.01070893283327</v>
      </c>
      <c r="AJ164" s="21">
        <f t="shared" si="86"/>
        <v>131239.22338878282</v>
      </c>
      <c r="AL164" s="86">
        <f t="shared" si="87"/>
        <v>153</v>
      </c>
      <c r="AM164" s="21">
        <f t="shared" si="88"/>
        <v>553.13345387591653</v>
      </c>
      <c r="AN164" s="21">
        <f t="shared" si="89"/>
        <v>366.8401788404762</v>
      </c>
      <c r="AO164" s="21">
        <f t="shared" si="90"/>
        <v>110418.89383098332</v>
      </c>
    </row>
    <row r="165" spans="4:41" ht="11" customHeight="1">
      <c r="D165" s="40">
        <v>153</v>
      </c>
      <c r="E165" s="41">
        <f t="shared" si="67"/>
        <v>69</v>
      </c>
      <c r="F165" s="42">
        <f t="shared" si="69"/>
        <v>62.009776023922264</v>
      </c>
      <c r="G165" s="112">
        <f t="shared" si="68"/>
        <v>18733.942583200602</v>
      </c>
      <c r="H165" s="19"/>
      <c r="M165" s="85">
        <v>154</v>
      </c>
      <c r="N165" s="33">
        <f t="shared" si="66"/>
        <v>92</v>
      </c>
      <c r="O165" s="33">
        <f t="shared" si="70"/>
        <v>265.95702293829021</v>
      </c>
      <c r="P165" s="30">
        <f t="shared" si="71"/>
        <v>80145.063904425348</v>
      </c>
      <c r="R165" s="86">
        <f t="shared" si="72"/>
        <v>154</v>
      </c>
      <c r="S165" s="21">
        <f t="shared" si="73"/>
        <v>1378.1167398434316</v>
      </c>
      <c r="T165" s="21">
        <f t="shared" si="74"/>
        <v>531.11942957406359</v>
      </c>
      <c r="U165" s="21">
        <f t="shared" si="75"/>
        <v>159866.94830179313</v>
      </c>
      <c r="W165" s="86">
        <f t="shared" si="76"/>
        <v>154</v>
      </c>
      <c r="X165" s="21">
        <f t="shared" si="77"/>
        <v>1132.0522777899071</v>
      </c>
      <c r="Y165" s="21">
        <f t="shared" si="91"/>
        <v>516.16418072420345</v>
      </c>
      <c r="Z165" s="21">
        <f t="shared" si="78"/>
        <v>155365.41839798522</v>
      </c>
      <c r="AB165" s="86">
        <f t="shared" si="79"/>
        <v>154</v>
      </c>
      <c r="AC165" s="21">
        <f t="shared" si="80"/>
        <v>999.06197645638304</v>
      </c>
      <c r="AD165" s="21">
        <f t="shared" si="81"/>
        <v>496.8235597976236</v>
      </c>
      <c r="AE165" s="21">
        <f t="shared" si="82"/>
        <v>149543.89149908471</v>
      </c>
      <c r="AG165" s="86">
        <f t="shared" si="83"/>
        <v>154</v>
      </c>
      <c r="AH165" s="21">
        <f t="shared" si="84"/>
        <v>739.00802180949472</v>
      </c>
      <c r="AI165" s="21">
        <f t="shared" si="85"/>
        <v>435.00071788991107</v>
      </c>
      <c r="AJ165" s="21">
        <f t="shared" si="86"/>
        <v>130935.21608486323</v>
      </c>
      <c r="AL165" s="86">
        <f t="shared" si="87"/>
        <v>154</v>
      </c>
      <c r="AM165" s="21">
        <f t="shared" si="88"/>
        <v>553.13345387591653</v>
      </c>
      <c r="AN165" s="21">
        <f t="shared" si="89"/>
        <v>366.21920125702468</v>
      </c>
      <c r="AO165" s="21">
        <f t="shared" si="90"/>
        <v>110231.97957836444</v>
      </c>
    </row>
    <row r="166" spans="4:41" ht="11" customHeight="1">
      <c r="D166" s="40">
        <v>154</v>
      </c>
      <c r="E166" s="41">
        <f t="shared" si="67"/>
        <v>69</v>
      </c>
      <c r="F166" s="42">
        <f t="shared" si="69"/>
        <v>62.446475277335338</v>
      </c>
      <c r="G166" s="112">
        <f t="shared" si="68"/>
        <v>18865.389058477936</v>
      </c>
      <c r="H166" s="19"/>
      <c r="M166" s="85">
        <v>155</v>
      </c>
      <c r="N166" s="33">
        <f t="shared" si="66"/>
        <v>92</v>
      </c>
      <c r="O166" s="33">
        <f t="shared" si="70"/>
        <v>267.15021301475116</v>
      </c>
      <c r="P166" s="30">
        <f t="shared" si="71"/>
        <v>80504.214117440104</v>
      </c>
      <c r="R166" s="86">
        <f t="shared" si="72"/>
        <v>155</v>
      </c>
      <c r="S166" s="21">
        <f t="shared" si="73"/>
        <v>1378.1167398434316</v>
      </c>
      <c r="T166" s="21">
        <f t="shared" si="74"/>
        <v>528.29610520649908</v>
      </c>
      <c r="U166" s="21">
        <f t="shared" si="75"/>
        <v>159017.12766715622</v>
      </c>
      <c r="W166" s="86">
        <f t="shared" si="76"/>
        <v>155</v>
      </c>
      <c r="X166" s="21">
        <f t="shared" si="77"/>
        <v>1132.0522777899071</v>
      </c>
      <c r="Y166" s="21">
        <f t="shared" si="91"/>
        <v>514.11122040065106</v>
      </c>
      <c r="Z166" s="21">
        <f t="shared" si="78"/>
        <v>154747.47734059597</v>
      </c>
      <c r="AB166" s="86">
        <f t="shared" si="79"/>
        <v>155</v>
      </c>
      <c r="AC166" s="21">
        <f t="shared" si="80"/>
        <v>999.06197645638304</v>
      </c>
      <c r="AD166" s="21">
        <f t="shared" si="81"/>
        <v>495.14943174209446</v>
      </c>
      <c r="AE166" s="21">
        <f t="shared" si="82"/>
        <v>149039.97895437042</v>
      </c>
      <c r="AG166" s="86">
        <f t="shared" si="83"/>
        <v>155</v>
      </c>
      <c r="AH166" s="21">
        <f t="shared" si="84"/>
        <v>739.00802180949472</v>
      </c>
      <c r="AI166" s="21">
        <f t="shared" si="85"/>
        <v>433.98736021017913</v>
      </c>
      <c r="AJ166" s="21">
        <f t="shared" si="86"/>
        <v>130630.19542326391</v>
      </c>
      <c r="AL166" s="86">
        <f t="shared" si="87"/>
        <v>155</v>
      </c>
      <c r="AM166" s="21">
        <f t="shared" si="88"/>
        <v>553.13345387591653</v>
      </c>
      <c r="AN166" s="21">
        <f t="shared" si="89"/>
        <v>365.59615374829508</v>
      </c>
      <c r="AO166" s="21">
        <f t="shared" si="90"/>
        <v>110044.44227823682</v>
      </c>
    </row>
    <row r="167" spans="4:41" ht="11" customHeight="1">
      <c r="D167" s="40">
        <v>155</v>
      </c>
      <c r="E167" s="41">
        <f t="shared" si="67"/>
        <v>69</v>
      </c>
      <c r="F167" s="42">
        <f t="shared" si="69"/>
        <v>62.884630194926451</v>
      </c>
      <c r="G167" s="112">
        <f t="shared" si="68"/>
        <v>18997.273688672863</v>
      </c>
      <c r="H167" s="19"/>
      <c r="M167" s="85">
        <v>156</v>
      </c>
      <c r="N167" s="33">
        <f t="shared" si="66"/>
        <v>92</v>
      </c>
      <c r="O167" s="33">
        <f t="shared" si="70"/>
        <v>268.34738039146703</v>
      </c>
      <c r="P167" s="30">
        <f t="shared" si="71"/>
        <v>80864.561497831572</v>
      </c>
      <c r="R167" s="86">
        <f t="shared" si="72"/>
        <v>156</v>
      </c>
      <c r="S167" s="21">
        <f t="shared" si="73"/>
        <v>1378.1167398434316</v>
      </c>
      <c r="T167" s="21">
        <f t="shared" si="74"/>
        <v>525.4633697577093</v>
      </c>
      <c r="U167" s="21">
        <f t="shared" si="75"/>
        <v>158164.47429707053</v>
      </c>
      <c r="W167" s="86">
        <f t="shared" si="76"/>
        <v>156</v>
      </c>
      <c r="X167" s="21">
        <f t="shared" si="77"/>
        <v>1132.0522777899071</v>
      </c>
      <c r="Y167" s="21">
        <f t="shared" si="91"/>
        <v>512.0514168760202</v>
      </c>
      <c r="Z167" s="21">
        <f t="shared" si="78"/>
        <v>154127.47647968208</v>
      </c>
      <c r="AB167" s="86">
        <f t="shared" si="79"/>
        <v>156</v>
      </c>
      <c r="AC167" s="21">
        <f t="shared" si="80"/>
        <v>999.06197645638304</v>
      </c>
      <c r="AD167" s="21">
        <f t="shared" si="81"/>
        <v>493.46972325971348</v>
      </c>
      <c r="AE167" s="21">
        <f t="shared" si="82"/>
        <v>148534.38670117376</v>
      </c>
      <c r="AG167" s="86">
        <f t="shared" si="83"/>
        <v>156</v>
      </c>
      <c r="AH167" s="21">
        <f t="shared" si="84"/>
        <v>739.00802180949472</v>
      </c>
      <c r="AI167" s="21">
        <f t="shared" si="85"/>
        <v>432.97062467151471</v>
      </c>
      <c r="AJ167" s="21">
        <f t="shared" si="86"/>
        <v>130324.15802612594</v>
      </c>
      <c r="AL167" s="86">
        <f t="shared" si="87"/>
        <v>156</v>
      </c>
      <c r="AM167" s="21">
        <f t="shared" si="88"/>
        <v>553.13345387591653</v>
      </c>
      <c r="AN167" s="21">
        <f t="shared" si="89"/>
        <v>364.97102941453636</v>
      </c>
      <c r="AO167" s="21">
        <f t="shared" si="90"/>
        <v>109856.27985377544</v>
      </c>
    </row>
    <row r="168" spans="4:41" ht="11" customHeight="1">
      <c r="D168" s="40">
        <v>156</v>
      </c>
      <c r="E168" s="41">
        <f t="shared" si="67"/>
        <v>69</v>
      </c>
      <c r="F168" s="42">
        <f t="shared" si="69"/>
        <v>63.324245628909544</v>
      </c>
      <c r="G168" s="112">
        <f t="shared" si="68"/>
        <v>19129.597934301772</v>
      </c>
      <c r="H168" s="19"/>
      <c r="M168" s="85">
        <v>157</v>
      </c>
      <c r="N168" s="33">
        <f t="shared" si="66"/>
        <v>92</v>
      </c>
      <c r="O168" s="33">
        <f t="shared" si="70"/>
        <v>269.54853832610524</v>
      </c>
      <c r="P168" s="30">
        <f t="shared" si="71"/>
        <v>81226.110036157683</v>
      </c>
      <c r="R168" s="86">
        <f t="shared" si="72"/>
        <v>157</v>
      </c>
      <c r="S168" s="21">
        <f t="shared" si="73"/>
        <v>1378.1167398434316</v>
      </c>
      <c r="T168" s="21">
        <f t="shared" si="74"/>
        <v>522.6211918574237</v>
      </c>
      <c r="U168" s="21">
        <f t="shared" si="75"/>
        <v>157308.97874908452</v>
      </c>
      <c r="W168" s="86">
        <f t="shared" si="76"/>
        <v>157</v>
      </c>
      <c r="X168" s="21">
        <f t="shared" si="77"/>
        <v>1132.0522777899071</v>
      </c>
      <c r="Y168" s="21">
        <f t="shared" si="91"/>
        <v>509.98474733964053</v>
      </c>
      <c r="Z168" s="21">
        <f t="shared" si="78"/>
        <v>153505.40894923182</v>
      </c>
      <c r="AB168" s="86">
        <f t="shared" si="79"/>
        <v>157</v>
      </c>
      <c r="AC168" s="21">
        <f t="shared" si="80"/>
        <v>999.06197645638304</v>
      </c>
      <c r="AD168" s="21">
        <f t="shared" si="81"/>
        <v>491.78441574905793</v>
      </c>
      <c r="AE168" s="21">
        <f t="shared" si="82"/>
        <v>148027.10914046643</v>
      </c>
      <c r="AG168" s="86">
        <f t="shared" si="83"/>
        <v>157</v>
      </c>
      <c r="AH168" s="21">
        <f t="shared" si="84"/>
        <v>739.00802180949472</v>
      </c>
      <c r="AI168" s="21">
        <f t="shared" si="85"/>
        <v>431.95050001438813</v>
      </c>
      <c r="AJ168" s="21">
        <f t="shared" si="86"/>
        <v>130017.10050433083</v>
      </c>
      <c r="AL168" s="86">
        <f t="shared" si="87"/>
        <v>157</v>
      </c>
      <c r="AM168" s="21">
        <f t="shared" si="88"/>
        <v>553.13345387591653</v>
      </c>
      <c r="AN168" s="21">
        <f t="shared" si="89"/>
        <v>364.34382133299846</v>
      </c>
      <c r="AO168" s="21">
        <f t="shared" si="90"/>
        <v>109667.49022123253</v>
      </c>
    </row>
    <row r="169" spans="4:41" ht="11" customHeight="1">
      <c r="D169" s="40">
        <v>157</v>
      </c>
      <c r="E169" s="41">
        <f t="shared" si="67"/>
        <v>69</v>
      </c>
      <c r="F169" s="42">
        <f t="shared" si="69"/>
        <v>63.765326447672578</v>
      </c>
      <c r="G169" s="112">
        <f t="shared" si="68"/>
        <v>19262.363260749444</v>
      </c>
      <c r="H169" s="19"/>
      <c r="M169" s="85">
        <v>158</v>
      </c>
      <c r="N169" s="33">
        <f t="shared" si="66"/>
        <v>92</v>
      </c>
      <c r="O169" s="33">
        <f t="shared" si="70"/>
        <v>270.75370012052559</v>
      </c>
      <c r="P169" s="30">
        <f t="shared" si="71"/>
        <v>81588.863736278203</v>
      </c>
      <c r="R169" s="86">
        <f t="shared" si="72"/>
        <v>158</v>
      </c>
      <c r="S169" s="21">
        <f t="shared" si="73"/>
        <v>1378.1167398434316</v>
      </c>
      <c r="T169" s="21">
        <f t="shared" si="74"/>
        <v>519.76954003080368</v>
      </c>
      <c r="U169" s="21">
        <f t="shared" si="75"/>
        <v>156450.6315492719</v>
      </c>
      <c r="W169" s="86">
        <f t="shared" si="76"/>
        <v>158</v>
      </c>
      <c r="X169" s="21">
        <f t="shared" si="77"/>
        <v>1132.0522777899071</v>
      </c>
      <c r="Y169" s="21">
        <f t="shared" si="91"/>
        <v>507.91118890480635</v>
      </c>
      <c r="Z169" s="21">
        <f t="shared" si="78"/>
        <v>152881.26786034671</v>
      </c>
      <c r="AB169" s="86">
        <f t="shared" si="79"/>
        <v>158</v>
      </c>
      <c r="AC169" s="21">
        <f t="shared" si="80"/>
        <v>999.06197645638304</v>
      </c>
      <c r="AD169" s="21">
        <f t="shared" si="81"/>
        <v>490.0934905467002</v>
      </c>
      <c r="AE169" s="21">
        <f t="shared" si="82"/>
        <v>147518.14065455674</v>
      </c>
      <c r="AG169" s="86">
        <f t="shared" si="83"/>
        <v>158</v>
      </c>
      <c r="AH169" s="21">
        <f t="shared" si="84"/>
        <v>739.00802180949472</v>
      </c>
      <c r="AI169" s="21">
        <f t="shared" si="85"/>
        <v>430.9269749417378</v>
      </c>
      <c r="AJ169" s="21">
        <f t="shared" si="86"/>
        <v>129709.01945746307</v>
      </c>
      <c r="AL169" s="86">
        <f t="shared" si="87"/>
        <v>158</v>
      </c>
      <c r="AM169" s="21">
        <f t="shared" si="88"/>
        <v>553.13345387591653</v>
      </c>
      <c r="AN169" s="21">
        <f t="shared" si="89"/>
        <v>363.71452255785539</v>
      </c>
      <c r="AO169" s="21">
        <f t="shared" si="90"/>
        <v>109478.07128991447</v>
      </c>
    </row>
    <row r="170" spans="4:41" ht="11" customHeight="1">
      <c r="D170" s="40">
        <v>158</v>
      </c>
      <c r="E170" s="41">
        <f t="shared" si="67"/>
        <v>69</v>
      </c>
      <c r="F170" s="42">
        <f t="shared" si="69"/>
        <v>64.207877535831486</v>
      </c>
      <c r="G170" s="112">
        <f t="shared" si="68"/>
        <v>19395.571138285275</v>
      </c>
      <c r="H170" s="19"/>
      <c r="M170" s="85">
        <v>159</v>
      </c>
      <c r="N170" s="33">
        <f t="shared" si="66"/>
        <v>92</v>
      </c>
      <c r="O170" s="33">
        <f t="shared" si="70"/>
        <v>271.96287912092731</v>
      </c>
      <c r="P170" s="30">
        <f t="shared" si="71"/>
        <v>81952.826615399128</v>
      </c>
      <c r="R170" s="86">
        <f t="shared" si="72"/>
        <v>159</v>
      </c>
      <c r="S170" s="21">
        <f t="shared" si="73"/>
        <v>1378.1167398434316</v>
      </c>
      <c r="T170" s="21">
        <f t="shared" si="74"/>
        <v>516.9083826980949</v>
      </c>
      <c r="U170" s="21">
        <f t="shared" si="75"/>
        <v>155589.42319212659</v>
      </c>
      <c r="W170" s="86">
        <f t="shared" si="76"/>
        <v>159</v>
      </c>
      <c r="X170" s="21">
        <f t="shared" si="77"/>
        <v>1132.0522777899071</v>
      </c>
      <c r="Y170" s="21">
        <f t="shared" si="91"/>
        <v>505.83071860852266</v>
      </c>
      <c r="Z170" s="21">
        <f t="shared" si="78"/>
        <v>152255.0463011653</v>
      </c>
      <c r="AB170" s="86">
        <f t="shared" si="79"/>
        <v>159</v>
      </c>
      <c r="AC170" s="21">
        <f t="shared" si="80"/>
        <v>999.06197645638304</v>
      </c>
      <c r="AD170" s="21">
        <f t="shared" si="81"/>
        <v>488.39692892700123</v>
      </c>
      <c r="AE170" s="21">
        <f t="shared" si="82"/>
        <v>147007.47560702736</v>
      </c>
      <c r="AG170" s="86">
        <f t="shared" si="83"/>
        <v>159</v>
      </c>
      <c r="AH170" s="21">
        <f t="shared" si="84"/>
        <v>739.00802180949472</v>
      </c>
      <c r="AI170" s="21">
        <f t="shared" si="85"/>
        <v>429.90003811884526</v>
      </c>
      <c r="AJ170" s="21">
        <f t="shared" si="86"/>
        <v>129399.91147377243</v>
      </c>
      <c r="AL170" s="86">
        <f t="shared" si="87"/>
        <v>159</v>
      </c>
      <c r="AM170" s="21">
        <f t="shared" si="88"/>
        <v>553.13345387591653</v>
      </c>
      <c r="AN170" s="21">
        <f t="shared" si="89"/>
        <v>363.08312612012855</v>
      </c>
      <c r="AO170" s="21">
        <f t="shared" si="90"/>
        <v>109288.02096215868</v>
      </c>
    </row>
    <row r="171" spans="4:41" ht="11" customHeight="1">
      <c r="D171" s="40">
        <v>159</v>
      </c>
      <c r="E171" s="41">
        <f t="shared" si="67"/>
        <v>69</v>
      </c>
      <c r="F171" s="42">
        <f t="shared" si="69"/>
        <v>64.651903794284252</v>
      </c>
      <c r="G171" s="112">
        <f t="shared" si="68"/>
        <v>19529.22304207956</v>
      </c>
      <c r="H171" s="19"/>
      <c r="M171" s="85">
        <v>160</v>
      </c>
      <c r="N171" s="33">
        <f t="shared" si="66"/>
        <v>92</v>
      </c>
      <c r="O171" s="33">
        <f t="shared" si="70"/>
        <v>273.17608871799712</v>
      </c>
      <c r="P171" s="30">
        <f t="shared" si="71"/>
        <v>82318.002704117127</v>
      </c>
      <c r="R171" s="86">
        <f t="shared" si="72"/>
        <v>160</v>
      </c>
      <c r="S171" s="21">
        <f t="shared" si="73"/>
        <v>1378.1167398434316</v>
      </c>
      <c r="T171" s="21">
        <f t="shared" si="74"/>
        <v>514.03768817427726</v>
      </c>
      <c r="U171" s="21">
        <f t="shared" si="75"/>
        <v>154725.34414045746</v>
      </c>
      <c r="W171" s="86">
        <f t="shared" si="76"/>
        <v>160</v>
      </c>
      <c r="X171" s="21">
        <f t="shared" si="77"/>
        <v>1132.0522777899071</v>
      </c>
      <c r="Y171" s="21">
        <f t="shared" si="91"/>
        <v>503.74331341125134</v>
      </c>
      <c r="Z171" s="21">
        <f t="shared" si="78"/>
        <v>151626.73733678664</v>
      </c>
      <c r="AB171" s="86">
        <f t="shared" si="79"/>
        <v>160</v>
      </c>
      <c r="AC171" s="21">
        <f t="shared" si="80"/>
        <v>999.06197645638304</v>
      </c>
      <c r="AD171" s="21">
        <f t="shared" si="81"/>
        <v>486.69471210190324</v>
      </c>
      <c r="AE171" s="21">
        <f t="shared" si="82"/>
        <v>146495.10834267287</v>
      </c>
      <c r="AG171" s="86">
        <f t="shared" si="83"/>
        <v>160</v>
      </c>
      <c r="AH171" s="21">
        <f t="shared" si="84"/>
        <v>739.00802180949472</v>
      </c>
      <c r="AI171" s="21">
        <f t="shared" si="85"/>
        <v>428.86967817320982</v>
      </c>
      <c r="AJ171" s="21">
        <f t="shared" si="86"/>
        <v>129089.77313013615</v>
      </c>
      <c r="AL171" s="86">
        <f t="shared" si="87"/>
        <v>160</v>
      </c>
      <c r="AM171" s="21">
        <f t="shared" si="88"/>
        <v>553.13345387591653</v>
      </c>
      <c r="AN171" s="21">
        <f t="shared" si="89"/>
        <v>362.44962502760927</v>
      </c>
      <c r="AO171" s="21">
        <f t="shared" si="90"/>
        <v>109097.33713331039</v>
      </c>
    </row>
    <row r="172" spans="4:41" ht="11" customHeight="1">
      <c r="D172" s="40">
        <v>160</v>
      </c>
      <c r="E172" s="41">
        <f t="shared" si="67"/>
        <v>69</v>
      </c>
      <c r="F172" s="42">
        <f t="shared" si="69"/>
        <v>65.097410140265211</v>
      </c>
      <c r="G172" s="112">
        <f t="shared" si="68"/>
        <v>19663.320452219825</v>
      </c>
      <c r="H172" s="19"/>
      <c r="M172" s="85">
        <v>161</v>
      </c>
      <c r="N172" s="33">
        <f t="shared" si="66"/>
        <v>92</v>
      </c>
      <c r="O172" s="33">
        <f t="shared" si="70"/>
        <v>274.39334234705711</v>
      </c>
      <c r="P172" s="30">
        <f t="shared" si="71"/>
        <v>82684.396046464186</v>
      </c>
      <c r="R172" s="86">
        <f t="shared" si="72"/>
        <v>161</v>
      </c>
      <c r="S172" s="21">
        <f t="shared" si="73"/>
        <v>1378.1167398434316</v>
      </c>
      <c r="T172" s="21">
        <f t="shared" si="74"/>
        <v>511.15742466871347</v>
      </c>
      <c r="U172" s="21">
        <f t="shared" si="75"/>
        <v>153858.38482528276</v>
      </c>
      <c r="W172" s="86">
        <f t="shared" si="76"/>
        <v>161</v>
      </c>
      <c r="X172" s="21">
        <f t="shared" si="77"/>
        <v>1132.0522777899071</v>
      </c>
      <c r="Y172" s="21">
        <f t="shared" si="91"/>
        <v>501.64895019665573</v>
      </c>
      <c r="Z172" s="21">
        <f t="shared" si="78"/>
        <v>150996.33400919338</v>
      </c>
      <c r="AB172" s="86">
        <f t="shared" si="79"/>
        <v>161</v>
      </c>
      <c r="AC172" s="21">
        <f t="shared" si="80"/>
        <v>999.06197645638304</v>
      </c>
      <c r="AD172" s="21">
        <f t="shared" si="81"/>
        <v>484.98682122072165</v>
      </c>
      <c r="AE172" s="21">
        <f t="shared" si="82"/>
        <v>145981.03318743722</v>
      </c>
      <c r="AG172" s="86">
        <f t="shared" si="83"/>
        <v>161</v>
      </c>
      <c r="AH172" s="21">
        <f t="shared" si="84"/>
        <v>739.00802180949472</v>
      </c>
      <c r="AI172" s="21">
        <f t="shared" si="85"/>
        <v>427.83588369442219</v>
      </c>
      <c r="AJ172" s="21">
        <f t="shared" si="86"/>
        <v>128778.60099202108</v>
      </c>
      <c r="AL172" s="86">
        <f t="shared" si="87"/>
        <v>161</v>
      </c>
      <c r="AM172" s="21">
        <f t="shared" si="88"/>
        <v>553.13345387591653</v>
      </c>
      <c r="AN172" s="21">
        <f t="shared" si="89"/>
        <v>361.81401226478164</v>
      </c>
      <c r="AO172" s="21">
        <f t="shared" si="90"/>
        <v>108906.01769169925</v>
      </c>
    </row>
    <row r="173" spans="4:41" ht="11" customHeight="1">
      <c r="D173" s="40">
        <v>161</v>
      </c>
      <c r="E173" s="41">
        <f t="shared" si="67"/>
        <v>69</v>
      </c>
      <c r="F173" s="42">
        <f t="shared" si="69"/>
        <v>65.544401507399414</v>
      </c>
      <c r="G173" s="112">
        <f t="shared" si="68"/>
        <v>19797.864853727224</v>
      </c>
      <c r="H173" s="19"/>
      <c r="M173" s="85">
        <v>162</v>
      </c>
      <c r="N173" s="33">
        <f t="shared" si="66"/>
        <v>92</v>
      </c>
      <c r="O173" s="33">
        <f t="shared" si="70"/>
        <v>275.61465348821395</v>
      </c>
      <c r="P173" s="30">
        <f t="shared" si="71"/>
        <v>83052.0106999524</v>
      </c>
      <c r="R173" s="86">
        <f t="shared" si="72"/>
        <v>162</v>
      </c>
      <c r="S173" s="21">
        <f t="shared" si="73"/>
        <v>1378.1167398434316</v>
      </c>
      <c r="T173" s="21">
        <f t="shared" si="74"/>
        <v>508.26756028479781</v>
      </c>
      <c r="U173" s="21">
        <f t="shared" si="75"/>
        <v>152988.53564572413</v>
      </c>
      <c r="W173" s="86">
        <f t="shared" si="76"/>
        <v>162</v>
      </c>
      <c r="X173" s="21">
        <f t="shared" si="77"/>
        <v>1132.0522777899071</v>
      </c>
      <c r="Y173" s="21">
        <f t="shared" si="91"/>
        <v>499.54760577134488</v>
      </c>
      <c r="Z173" s="21">
        <f t="shared" si="78"/>
        <v>150363.8293371748</v>
      </c>
      <c r="AB173" s="86">
        <f t="shared" si="79"/>
        <v>162</v>
      </c>
      <c r="AC173" s="21">
        <f t="shared" si="80"/>
        <v>999.06197645638304</v>
      </c>
      <c r="AD173" s="21">
        <f t="shared" si="81"/>
        <v>483.27323736993617</v>
      </c>
      <c r="AE173" s="21">
        <f t="shared" si="82"/>
        <v>145465.24444835077</v>
      </c>
      <c r="AG173" s="86">
        <f t="shared" si="83"/>
        <v>162</v>
      </c>
      <c r="AH173" s="21">
        <f t="shared" si="84"/>
        <v>739.00802180949472</v>
      </c>
      <c r="AI173" s="21">
        <f t="shared" si="85"/>
        <v>426.79864323403859</v>
      </c>
      <c r="AJ173" s="21">
        <f t="shared" si="86"/>
        <v>128466.39161344562</v>
      </c>
      <c r="AL173" s="86">
        <f t="shared" si="87"/>
        <v>162</v>
      </c>
      <c r="AM173" s="21">
        <f t="shared" si="88"/>
        <v>553.13345387591653</v>
      </c>
      <c r="AN173" s="21">
        <f t="shared" si="89"/>
        <v>361.17628079274442</v>
      </c>
      <c r="AO173" s="21">
        <f t="shared" si="90"/>
        <v>108714.06051861608</v>
      </c>
    </row>
    <row r="174" spans="4:41" ht="11" customHeight="1">
      <c r="D174" s="40">
        <v>162</v>
      </c>
      <c r="E174" s="41">
        <f t="shared" si="67"/>
        <v>69</v>
      </c>
      <c r="F174" s="42">
        <f t="shared" si="69"/>
        <v>65.992882845757421</v>
      </c>
      <c r="G174" s="112">
        <f t="shared" si="68"/>
        <v>19932.85773657298</v>
      </c>
      <c r="H174" s="19"/>
      <c r="M174" s="85">
        <v>163</v>
      </c>
      <c r="N174" s="33">
        <f t="shared" si="66"/>
        <v>92</v>
      </c>
      <c r="O174" s="33">
        <f t="shared" si="70"/>
        <v>276.84003566650802</v>
      </c>
      <c r="P174" s="30">
        <f t="shared" si="71"/>
        <v>83420.850735618907</v>
      </c>
      <c r="R174" s="86">
        <f t="shared" si="72"/>
        <v>163</v>
      </c>
      <c r="S174" s="21">
        <f t="shared" si="73"/>
        <v>1378.1167398434316</v>
      </c>
      <c r="T174" s="21">
        <f t="shared" si="74"/>
        <v>505.3680630196024</v>
      </c>
      <c r="U174" s="21">
        <f t="shared" si="75"/>
        <v>152115.7869689003</v>
      </c>
      <c r="W174" s="86">
        <f t="shared" si="76"/>
        <v>163</v>
      </c>
      <c r="X174" s="21">
        <f t="shared" si="77"/>
        <v>1132.0522777899071</v>
      </c>
      <c r="Y174" s="21">
        <f t="shared" si="91"/>
        <v>497.43925686461625</v>
      </c>
      <c r="Z174" s="21">
        <f t="shared" si="78"/>
        <v>149729.21631624951</v>
      </c>
      <c r="AB174" s="86">
        <f t="shared" si="79"/>
        <v>163</v>
      </c>
      <c r="AC174" s="21">
        <f t="shared" si="80"/>
        <v>999.06197645638304</v>
      </c>
      <c r="AD174" s="21">
        <f t="shared" si="81"/>
        <v>481.55394157298133</v>
      </c>
      <c r="AE174" s="21">
        <f t="shared" si="82"/>
        <v>144947.73641346738</v>
      </c>
      <c r="AG174" s="86">
        <f t="shared" si="83"/>
        <v>163</v>
      </c>
      <c r="AH174" s="21">
        <f t="shared" si="84"/>
        <v>739.00802180949472</v>
      </c>
      <c r="AI174" s="21">
        <f t="shared" si="85"/>
        <v>425.7579453054538</v>
      </c>
      <c r="AJ174" s="21">
        <f t="shared" si="86"/>
        <v>128153.14153694158</v>
      </c>
      <c r="AL174" s="86">
        <f t="shared" si="87"/>
        <v>163</v>
      </c>
      <c r="AM174" s="21">
        <f t="shared" si="88"/>
        <v>553.13345387591653</v>
      </c>
      <c r="AN174" s="21">
        <f t="shared" si="89"/>
        <v>360.53642354913387</v>
      </c>
      <c r="AO174" s="21">
        <f t="shared" si="90"/>
        <v>108521.4634882893</v>
      </c>
    </row>
    <row r="175" spans="4:41" ht="11" customHeight="1">
      <c r="D175" s="40">
        <v>163</v>
      </c>
      <c r="E175" s="41">
        <f t="shared" si="67"/>
        <v>69</v>
      </c>
      <c r="F175" s="42">
        <f t="shared" si="69"/>
        <v>66.442859121909933</v>
      </c>
      <c r="G175" s="112">
        <f t="shared" si="68"/>
        <v>20068.300595694891</v>
      </c>
      <c r="H175" s="19"/>
      <c r="M175" s="85">
        <v>164</v>
      </c>
      <c r="N175" s="33">
        <f t="shared" si="66"/>
        <v>92</v>
      </c>
      <c r="O175" s="33">
        <f t="shared" si="70"/>
        <v>278.06950245206303</v>
      </c>
      <c r="P175" s="30">
        <f t="shared" si="71"/>
        <v>83790.920238070976</v>
      </c>
      <c r="R175" s="86">
        <f t="shared" si="72"/>
        <v>164</v>
      </c>
      <c r="S175" s="21">
        <f t="shared" si="73"/>
        <v>1378.1167398434316</v>
      </c>
      <c r="T175" s="21">
        <f t="shared" si="74"/>
        <v>502.45890076352293</v>
      </c>
      <c r="U175" s="21">
        <f t="shared" si="75"/>
        <v>151240.12912982042</v>
      </c>
      <c r="W175" s="86">
        <f t="shared" si="76"/>
        <v>164</v>
      </c>
      <c r="X175" s="21">
        <f t="shared" si="77"/>
        <v>1132.0522777899071</v>
      </c>
      <c r="Y175" s="21">
        <f t="shared" si="91"/>
        <v>495.32388012819865</v>
      </c>
      <c r="Z175" s="21">
        <f t="shared" si="78"/>
        <v>149092.48791858781</v>
      </c>
      <c r="AB175" s="86">
        <f t="shared" si="79"/>
        <v>164</v>
      </c>
      <c r="AC175" s="21">
        <f t="shared" si="80"/>
        <v>999.06197645638304</v>
      </c>
      <c r="AD175" s="21">
        <f t="shared" si="81"/>
        <v>479.82891479003666</v>
      </c>
      <c r="AE175" s="21">
        <f t="shared" si="82"/>
        <v>144428.50335180105</v>
      </c>
      <c r="AG175" s="86">
        <f t="shared" si="83"/>
        <v>164</v>
      </c>
      <c r="AH175" s="21">
        <f t="shared" si="84"/>
        <v>739.00802180949472</v>
      </c>
      <c r="AI175" s="21">
        <f t="shared" si="85"/>
        <v>424.71377838377362</v>
      </c>
      <c r="AJ175" s="21">
        <f t="shared" si="86"/>
        <v>127838.84729351585</v>
      </c>
      <c r="AL175" s="86">
        <f t="shared" si="87"/>
        <v>164</v>
      </c>
      <c r="AM175" s="21">
        <f t="shared" si="88"/>
        <v>553.13345387591653</v>
      </c>
      <c r="AN175" s="21">
        <f t="shared" si="89"/>
        <v>359.89443344804459</v>
      </c>
      <c r="AO175" s="21">
        <f t="shared" si="90"/>
        <v>108328.22446786144</v>
      </c>
    </row>
    <row r="176" spans="4:41" ht="11" customHeight="1">
      <c r="D176" s="40">
        <v>164</v>
      </c>
      <c r="E176" s="41">
        <f t="shared" si="67"/>
        <v>69</v>
      </c>
      <c r="F176" s="42">
        <f t="shared" si="69"/>
        <v>66.894335318982968</v>
      </c>
      <c r="G176" s="112">
        <f t="shared" si="68"/>
        <v>20204.194931013873</v>
      </c>
      <c r="H176" s="19"/>
      <c r="M176" s="85">
        <v>165</v>
      </c>
      <c r="N176" s="33">
        <f t="shared" si="66"/>
        <v>92</v>
      </c>
      <c r="O176" s="33">
        <f t="shared" si="70"/>
        <v>279.3030674602366</v>
      </c>
      <c r="P176" s="30">
        <f t="shared" si="71"/>
        <v>84162.22330553121</v>
      </c>
      <c r="R176" s="86">
        <f t="shared" si="72"/>
        <v>165</v>
      </c>
      <c r="S176" s="21">
        <f t="shared" si="73"/>
        <v>1378.1167398434316</v>
      </c>
      <c r="T176" s="21">
        <f t="shared" si="74"/>
        <v>499.54004129992336</v>
      </c>
      <c r="U176" s="21">
        <f t="shared" si="75"/>
        <v>150361.55243127691</v>
      </c>
      <c r="W176" s="86">
        <f t="shared" si="76"/>
        <v>165</v>
      </c>
      <c r="X176" s="21">
        <f t="shared" si="77"/>
        <v>1132.0522777899071</v>
      </c>
      <c r="Y176" s="21">
        <f t="shared" si="91"/>
        <v>493.20145213599295</v>
      </c>
      <c r="Z176" s="21">
        <f t="shared" si="78"/>
        <v>148453.63709293387</v>
      </c>
      <c r="AB176" s="86">
        <f t="shared" si="79"/>
        <v>165</v>
      </c>
      <c r="AC176" s="21">
        <f t="shared" si="80"/>
        <v>999.06197645638304</v>
      </c>
      <c r="AD176" s="21">
        <f t="shared" si="81"/>
        <v>478.09813791781556</v>
      </c>
      <c r="AE176" s="21">
        <f t="shared" si="82"/>
        <v>143907.53951326248</v>
      </c>
      <c r="AG176" s="86">
        <f t="shared" si="83"/>
        <v>165</v>
      </c>
      <c r="AH176" s="21">
        <f t="shared" si="84"/>
        <v>739.00802180949472</v>
      </c>
      <c r="AI176" s="21">
        <f t="shared" si="85"/>
        <v>423.66613090568785</v>
      </c>
      <c r="AJ176" s="21">
        <f t="shared" si="86"/>
        <v>127523.50540261205</v>
      </c>
      <c r="AL176" s="86">
        <f t="shared" si="87"/>
        <v>165</v>
      </c>
      <c r="AM176" s="21">
        <f t="shared" si="88"/>
        <v>553.13345387591653</v>
      </c>
      <c r="AN176" s="21">
        <f t="shared" si="89"/>
        <v>359.25030337995173</v>
      </c>
      <c r="AO176" s="21">
        <f t="shared" si="90"/>
        <v>108134.34131736548</v>
      </c>
    </row>
    <row r="177" spans="4:41" ht="11" customHeight="1">
      <c r="D177" s="40">
        <v>165</v>
      </c>
      <c r="E177" s="41">
        <f t="shared" si="67"/>
        <v>69</v>
      </c>
      <c r="F177" s="42">
        <f t="shared" si="69"/>
        <v>67.347316436712916</v>
      </c>
      <c r="G177" s="112">
        <f t="shared" si="68"/>
        <v>20340.542247450587</v>
      </c>
      <c r="H177" s="19"/>
      <c r="M177" s="85">
        <v>166</v>
      </c>
      <c r="N177" s="33">
        <f t="shared" si="66"/>
        <v>92</v>
      </c>
      <c r="O177" s="33">
        <f t="shared" si="70"/>
        <v>280.54074435177068</v>
      </c>
      <c r="P177" s="30">
        <f t="shared" si="71"/>
        <v>84534.764049882986</v>
      </c>
      <c r="R177" s="86">
        <f t="shared" si="72"/>
        <v>166</v>
      </c>
      <c r="S177" s="21">
        <f t="shared" si="73"/>
        <v>1378.1167398434316</v>
      </c>
      <c r="T177" s="21">
        <f t="shared" si="74"/>
        <v>496.61145230477831</v>
      </c>
      <c r="U177" s="21">
        <f t="shared" si="75"/>
        <v>149480.04714373828</v>
      </c>
      <c r="W177" s="86">
        <f t="shared" si="76"/>
        <v>166</v>
      </c>
      <c r="X177" s="21">
        <f t="shared" si="77"/>
        <v>1132.0522777899071</v>
      </c>
      <c r="Y177" s="21">
        <f t="shared" si="91"/>
        <v>491.07194938381321</v>
      </c>
      <c r="Z177" s="21">
        <f t="shared" si="78"/>
        <v>147812.65676452778</v>
      </c>
      <c r="AB177" s="86">
        <f t="shared" si="79"/>
        <v>166</v>
      </c>
      <c r="AC177" s="21">
        <f t="shared" si="80"/>
        <v>999.06197645638304</v>
      </c>
      <c r="AD177" s="21">
        <f t="shared" si="81"/>
        <v>476.36159178935372</v>
      </c>
      <c r="AE177" s="21">
        <f t="shared" si="82"/>
        <v>143384.83912859546</v>
      </c>
      <c r="AG177" s="86">
        <f t="shared" si="83"/>
        <v>166</v>
      </c>
      <c r="AH177" s="21">
        <f t="shared" si="84"/>
        <v>739.00802180949472</v>
      </c>
      <c r="AI177" s="21">
        <f t="shared" si="85"/>
        <v>422.61499126934183</v>
      </c>
      <c r="AJ177" s="21">
        <f t="shared" si="86"/>
        <v>127207.11237207189</v>
      </c>
      <c r="AL177" s="86">
        <f t="shared" si="87"/>
        <v>166</v>
      </c>
      <c r="AM177" s="21">
        <f t="shared" si="88"/>
        <v>553.13345387591653</v>
      </c>
      <c r="AN177" s="21">
        <f t="shared" si="89"/>
        <v>358.60402621163189</v>
      </c>
      <c r="AO177" s="21">
        <f t="shared" si="90"/>
        <v>107939.8118897012</v>
      </c>
    </row>
    <row r="178" spans="4:41" ht="11" customHeight="1">
      <c r="D178" s="40">
        <v>166</v>
      </c>
      <c r="E178" s="41">
        <f t="shared" si="67"/>
        <v>69</v>
      </c>
      <c r="F178" s="42">
        <f t="shared" si="69"/>
        <v>67.801807491501961</v>
      </c>
      <c r="G178" s="112">
        <f t="shared" si="68"/>
        <v>20477.344054942088</v>
      </c>
      <c r="H178" s="19"/>
      <c r="M178" s="85">
        <v>167</v>
      </c>
      <c r="N178" s="33">
        <f t="shared" si="66"/>
        <v>92</v>
      </c>
      <c r="O178" s="33">
        <f t="shared" si="70"/>
        <v>281.7825468329433</v>
      </c>
      <c r="P178" s="30">
        <f t="shared" si="71"/>
        <v>84908.546596715925</v>
      </c>
      <c r="R178" s="86">
        <f t="shared" si="72"/>
        <v>167</v>
      </c>
      <c r="S178" s="21">
        <f t="shared" si="73"/>
        <v>1378.1167398434316</v>
      </c>
      <c r="T178" s="21">
        <f t="shared" si="74"/>
        <v>493.67310134631617</v>
      </c>
      <c r="U178" s="21">
        <f t="shared" si="75"/>
        <v>148595.60350524119</v>
      </c>
      <c r="W178" s="86">
        <f t="shared" si="76"/>
        <v>167</v>
      </c>
      <c r="X178" s="21">
        <f t="shared" si="77"/>
        <v>1132.0522777899071</v>
      </c>
      <c r="Y178" s="21">
        <f t="shared" si="91"/>
        <v>488.93534828912624</v>
      </c>
      <c r="Z178" s="21">
        <f t="shared" si="78"/>
        <v>147169.53983502698</v>
      </c>
      <c r="AB178" s="86">
        <f t="shared" si="79"/>
        <v>167</v>
      </c>
      <c r="AC178" s="21">
        <f t="shared" si="80"/>
        <v>999.06197645638304</v>
      </c>
      <c r="AD178" s="21">
        <f t="shared" si="81"/>
        <v>474.61925717379694</v>
      </c>
      <c r="AE178" s="21">
        <f t="shared" si="82"/>
        <v>142860.39640931287</v>
      </c>
      <c r="AG178" s="86">
        <f t="shared" si="83"/>
        <v>167</v>
      </c>
      <c r="AH178" s="21">
        <f t="shared" si="84"/>
        <v>739.00802180949472</v>
      </c>
      <c r="AI178" s="21">
        <f t="shared" si="85"/>
        <v>421.56034783420796</v>
      </c>
      <c r="AJ178" s="21">
        <f t="shared" si="86"/>
        <v>126889.6646980966</v>
      </c>
      <c r="AL178" s="86">
        <f t="shared" si="87"/>
        <v>167</v>
      </c>
      <c r="AM178" s="21">
        <f t="shared" si="88"/>
        <v>553.13345387591653</v>
      </c>
      <c r="AN178" s="21">
        <f t="shared" si="89"/>
        <v>357.9555947860843</v>
      </c>
      <c r="AO178" s="21">
        <f t="shared" si="90"/>
        <v>107744.63403061137</v>
      </c>
    </row>
    <row r="179" spans="4:41" ht="11" customHeight="1">
      <c r="D179" s="40">
        <v>167</v>
      </c>
      <c r="E179" s="41">
        <f t="shared" si="67"/>
        <v>69</v>
      </c>
      <c r="F179" s="42">
        <f t="shared" si="69"/>
        <v>68.257813516473632</v>
      </c>
      <c r="G179" s="112">
        <f t="shared" si="68"/>
        <v>20614.601868458562</v>
      </c>
      <c r="H179" s="19"/>
      <c r="M179" s="85">
        <v>168</v>
      </c>
      <c r="N179" s="33">
        <f t="shared" si="66"/>
        <v>92</v>
      </c>
      <c r="O179" s="33">
        <f t="shared" si="70"/>
        <v>283.02848865571974</v>
      </c>
      <c r="P179" s="30">
        <f t="shared" si="71"/>
        <v>85283.575085371645</v>
      </c>
      <c r="R179" s="86">
        <f t="shared" si="72"/>
        <v>168</v>
      </c>
      <c r="S179" s="21">
        <f t="shared" si="73"/>
        <v>1378.1167398434316</v>
      </c>
      <c r="T179" s="21">
        <f t="shared" si="74"/>
        <v>490.72495588465927</v>
      </c>
      <c r="U179" s="21">
        <f t="shared" si="75"/>
        <v>147708.21172128242</v>
      </c>
      <c r="W179" s="86">
        <f t="shared" si="76"/>
        <v>168</v>
      </c>
      <c r="X179" s="21">
        <f t="shared" si="77"/>
        <v>1132.0522777899071</v>
      </c>
      <c r="Y179" s="21">
        <f t="shared" si="91"/>
        <v>486.79162519079023</v>
      </c>
      <c r="Z179" s="21">
        <f t="shared" si="78"/>
        <v>146524.27918242785</v>
      </c>
      <c r="AB179" s="86">
        <f t="shared" si="79"/>
        <v>168</v>
      </c>
      <c r="AC179" s="21">
        <f t="shared" si="80"/>
        <v>999.06197645638304</v>
      </c>
      <c r="AD179" s="21">
        <f t="shared" si="81"/>
        <v>472.87111477618834</v>
      </c>
      <c r="AE179" s="21">
        <f t="shared" si="82"/>
        <v>142334.20554763268</v>
      </c>
      <c r="AG179" s="86">
        <f t="shared" si="83"/>
        <v>168</v>
      </c>
      <c r="AH179" s="21">
        <f t="shared" si="84"/>
        <v>739.00802180949472</v>
      </c>
      <c r="AI179" s="21">
        <f t="shared" si="85"/>
        <v>420.50218892095705</v>
      </c>
      <c r="AJ179" s="21">
        <f t="shared" si="86"/>
        <v>126571.15886520807</v>
      </c>
      <c r="AL179" s="86">
        <f t="shared" si="87"/>
        <v>168</v>
      </c>
      <c r="AM179" s="21">
        <f t="shared" si="88"/>
        <v>553.13345387591653</v>
      </c>
      <c r="AN179" s="21">
        <f t="shared" si="89"/>
        <v>357.30500192245154</v>
      </c>
      <c r="AO179" s="21">
        <f t="shared" si="90"/>
        <v>107548.80557865791</v>
      </c>
    </row>
    <row r="180" spans="4:41" ht="11" customHeight="1">
      <c r="D180" s="40">
        <v>168</v>
      </c>
      <c r="E180" s="41">
        <f t="shared" si="67"/>
        <v>69</v>
      </c>
      <c r="F180" s="42">
        <f t="shared" si="69"/>
        <v>68.715339561528538</v>
      </c>
      <c r="G180" s="112">
        <f t="shared" si="68"/>
        <v>20752.317208020089</v>
      </c>
      <c r="H180" s="19"/>
      <c r="M180" s="85">
        <v>169</v>
      </c>
      <c r="N180" s="33">
        <f t="shared" si="66"/>
        <v>92</v>
      </c>
      <c r="O180" s="33">
        <f t="shared" si="70"/>
        <v>284.2785836179055</v>
      </c>
      <c r="P180" s="30">
        <f t="shared" si="71"/>
        <v>85659.853668989555</v>
      </c>
      <c r="R180" s="86">
        <f t="shared" si="72"/>
        <v>169</v>
      </c>
      <c r="S180" s="21">
        <f t="shared" si="73"/>
        <v>1378.1167398434316</v>
      </c>
      <c r="T180" s="21">
        <f t="shared" si="74"/>
        <v>487.7669832714634</v>
      </c>
      <c r="U180" s="21">
        <f t="shared" si="75"/>
        <v>146817.86196471046</v>
      </c>
      <c r="W180" s="86">
        <f t="shared" si="76"/>
        <v>169</v>
      </c>
      <c r="X180" s="21">
        <f t="shared" si="77"/>
        <v>1132.0522777899071</v>
      </c>
      <c r="Y180" s="21">
        <f t="shared" si="91"/>
        <v>484.6407563487931</v>
      </c>
      <c r="Z180" s="21">
        <f t="shared" si="78"/>
        <v>145876.86766098673</v>
      </c>
      <c r="AB180" s="86">
        <f t="shared" si="79"/>
        <v>169</v>
      </c>
      <c r="AC180" s="21">
        <f t="shared" si="80"/>
        <v>999.06197645638304</v>
      </c>
      <c r="AD180" s="21">
        <f t="shared" si="81"/>
        <v>471.11714523725436</v>
      </c>
      <c r="AE180" s="21">
        <f t="shared" si="82"/>
        <v>141806.26071641356</v>
      </c>
      <c r="AG180" s="86">
        <f t="shared" si="83"/>
        <v>169</v>
      </c>
      <c r="AH180" s="21">
        <f t="shared" si="84"/>
        <v>739.00802180949472</v>
      </c>
      <c r="AI180" s="21">
        <f t="shared" si="85"/>
        <v>419.4405028113286</v>
      </c>
      <c r="AJ180" s="21">
        <f t="shared" si="86"/>
        <v>126251.5913462099</v>
      </c>
      <c r="AL180" s="86">
        <f t="shared" si="87"/>
        <v>169</v>
      </c>
      <c r="AM180" s="21">
        <f t="shared" si="88"/>
        <v>553.13345387591653</v>
      </c>
      <c r="AN180" s="21">
        <f t="shared" si="89"/>
        <v>356.65224041594001</v>
      </c>
      <c r="AO180" s="21">
        <f t="shared" si="90"/>
        <v>107352.32436519793</v>
      </c>
    </row>
    <row r="181" spans="4:41" ht="11" customHeight="1">
      <c r="D181" s="40">
        <v>169</v>
      </c>
      <c r="E181" s="41">
        <f t="shared" si="67"/>
        <v>69</v>
      </c>
      <c r="F181" s="42">
        <f t="shared" si="69"/>
        <v>69.174390693400298</v>
      </c>
      <c r="G181" s="112">
        <f t="shared" si="68"/>
        <v>20890.491598713488</v>
      </c>
      <c r="H181" s="19"/>
      <c r="M181" s="85">
        <v>170</v>
      </c>
      <c r="N181" s="33">
        <f t="shared" si="66"/>
        <v>92</v>
      </c>
      <c r="O181" s="33">
        <f t="shared" si="70"/>
        <v>285.53284556329851</v>
      </c>
      <c r="P181" s="30">
        <f t="shared" si="71"/>
        <v>86037.386514552854</v>
      </c>
      <c r="R181" s="86">
        <f t="shared" si="72"/>
        <v>170</v>
      </c>
      <c r="S181" s="21">
        <f t="shared" si="73"/>
        <v>1378.1167398434316</v>
      </c>
      <c r="T181" s="21">
        <f t="shared" si="74"/>
        <v>484.79915074955687</v>
      </c>
      <c r="U181" s="21">
        <f t="shared" si="75"/>
        <v>145924.54437561659</v>
      </c>
      <c r="W181" s="86">
        <f t="shared" si="76"/>
        <v>170</v>
      </c>
      <c r="X181" s="21">
        <f t="shared" si="77"/>
        <v>1132.0522777899071</v>
      </c>
      <c r="Y181" s="21">
        <f t="shared" si="91"/>
        <v>482.48271794398937</v>
      </c>
      <c r="Z181" s="21">
        <f t="shared" si="78"/>
        <v>145227.2981011408</v>
      </c>
      <c r="AB181" s="86">
        <f t="shared" si="79"/>
        <v>170</v>
      </c>
      <c r="AC181" s="21">
        <f t="shared" si="80"/>
        <v>999.06197645638304</v>
      </c>
      <c r="AD181" s="21">
        <f t="shared" si="81"/>
        <v>469.3573291331906</v>
      </c>
      <c r="AE181" s="21">
        <f t="shared" si="82"/>
        <v>141276.55606909038</v>
      </c>
      <c r="AG181" s="86">
        <f t="shared" si="83"/>
        <v>170</v>
      </c>
      <c r="AH181" s="21">
        <f t="shared" si="84"/>
        <v>739.00802180949472</v>
      </c>
      <c r="AI181" s="21">
        <f t="shared" si="85"/>
        <v>418.37527774800134</v>
      </c>
      <c r="AJ181" s="21">
        <f t="shared" si="86"/>
        <v>125930.9586021484</v>
      </c>
      <c r="AL181" s="86">
        <f t="shared" si="87"/>
        <v>170</v>
      </c>
      <c r="AM181" s="21">
        <f t="shared" si="88"/>
        <v>553.13345387591653</v>
      </c>
      <c r="AN181" s="21">
        <f t="shared" si="89"/>
        <v>355.99730303774004</v>
      </c>
      <c r="AO181" s="21">
        <f t="shared" si="90"/>
        <v>107155.18821435976</v>
      </c>
    </row>
    <row r="182" spans="4:41" ht="11" customHeight="1">
      <c r="D182" s="40">
        <v>170</v>
      </c>
      <c r="E182" s="41">
        <f t="shared" si="67"/>
        <v>69</v>
      </c>
      <c r="F182" s="42">
        <f t="shared" si="69"/>
        <v>69.634971995711638</v>
      </c>
      <c r="G182" s="112">
        <f t="shared" si="68"/>
        <v>21029.126570709199</v>
      </c>
      <c r="H182" s="19"/>
      <c r="M182" s="85">
        <v>171</v>
      </c>
      <c r="N182" s="33">
        <f t="shared" si="66"/>
        <v>92</v>
      </c>
      <c r="O182" s="33">
        <f t="shared" si="70"/>
        <v>286.79128838184289</v>
      </c>
      <c r="P182" s="30">
        <f t="shared" si="71"/>
        <v>86416.177802934704</v>
      </c>
      <c r="R182" s="86">
        <f t="shared" si="72"/>
        <v>171</v>
      </c>
      <c r="S182" s="21">
        <f t="shared" si="73"/>
        <v>1378.1167398434316</v>
      </c>
      <c r="T182" s="21">
        <f t="shared" si="74"/>
        <v>481.82142545257722</v>
      </c>
      <c r="U182" s="21">
        <f t="shared" si="75"/>
        <v>145028.24906122574</v>
      </c>
      <c r="W182" s="86">
        <f t="shared" si="76"/>
        <v>171</v>
      </c>
      <c r="X182" s="21">
        <f t="shared" si="77"/>
        <v>1132.0522777899071</v>
      </c>
      <c r="Y182" s="21">
        <f t="shared" si="91"/>
        <v>480.31748607783629</v>
      </c>
      <c r="Z182" s="21">
        <f t="shared" si="78"/>
        <v>144575.56330942872</v>
      </c>
      <c r="AB182" s="86">
        <f t="shared" si="79"/>
        <v>171</v>
      </c>
      <c r="AC182" s="21">
        <f t="shared" si="80"/>
        <v>999.06197645638304</v>
      </c>
      <c r="AD182" s="21">
        <f t="shared" si="81"/>
        <v>467.59164697544674</v>
      </c>
      <c r="AE182" s="21">
        <f t="shared" si="82"/>
        <v>140745.08573960947</v>
      </c>
      <c r="AG182" s="86">
        <f t="shared" si="83"/>
        <v>171</v>
      </c>
      <c r="AH182" s="21">
        <f t="shared" si="84"/>
        <v>739.00802180949472</v>
      </c>
      <c r="AI182" s="21">
        <f t="shared" si="85"/>
        <v>417.30650193446303</v>
      </c>
      <c r="AJ182" s="21">
        <f t="shared" si="86"/>
        <v>125609.25708227337</v>
      </c>
      <c r="AL182" s="86">
        <f t="shared" si="87"/>
        <v>171</v>
      </c>
      <c r="AM182" s="21">
        <f t="shared" si="88"/>
        <v>553.13345387591653</v>
      </c>
      <c r="AN182" s="21">
        <f t="shared" si="89"/>
        <v>355.34018253494622</v>
      </c>
      <c r="AO182" s="21">
        <f t="shared" si="90"/>
        <v>106957.39494301879</v>
      </c>
    </row>
    <row r="183" spans="4:41" ht="11" customHeight="1">
      <c r="D183" s="40">
        <v>171</v>
      </c>
      <c r="E183" s="41">
        <f t="shared" si="67"/>
        <v>69</v>
      </c>
      <c r="F183" s="42">
        <f t="shared" si="69"/>
        <v>70.09708856903066</v>
      </c>
      <c r="G183" s="112">
        <f t="shared" si="68"/>
        <v>21168.223659278228</v>
      </c>
      <c r="H183" s="19"/>
      <c r="M183" s="85">
        <v>172</v>
      </c>
      <c r="N183" s="33">
        <f t="shared" si="66"/>
        <v>92</v>
      </c>
      <c r="O183" s="33">
        <f t="shared" si="70"/>
        <v>288.05392600978234</v>
      </c>
      <c r="P183" s="30">
        <f t="shared" si="71"/>
        <v>86796.231728944491</v>
      </c>
      <c r="R183" s="86">
        <f t="shared" si="72"/>
        <v>172</v>
      </c>
      <c r="S183" s="21">
        <f t="shared" si="73"/>
        <v>1378.1167398434316</v>
      </c>
      <c r="T183" s="21">
        <f t="shared" si="74"/>
        <v>478.83377440460777</v>
      </c>
      <c r="U183" s="21">
        <f t="shared" si="75"/>
        <v>144128.96609578692</v>
      </c>
      <c r="W183" s="86">
        <f t="shared" si="76"/>
        <v>172</v>
      </c>
      <c r="X183" s="21">
        <f t="shared" si="77"/>
        <v>1132.0522777899071</v>
      </c>
      <c r="Y183" s="21">
        <f t="shared" si="91"/>
        <v>478.14503677212934</v>
      </c>
      <c r="Z183" s="21">
        <f t="shared" si="78"/>
        <v>143921.65606841093</v>
      </c>
      <c r="AB183" s="86">
        <f t="shared" si="79"/>
        <v>172</v>
      </c>
      <c r="AC183" s="21">
        <f t="shared" si="80"/>
        <v>999.06197645638304</v>
      </c>
      <c r="AD183" s="21">
        <f t="shared" si="81"/>
        <v>465.8200792105103</v>
      </c>
      <c r="AE183" s="21">
        <f t="shared" si="82"/>
        <v>140211.8438423636</v>
      </c>
      <c r="AG183" s="86">
        <f t="shared" si="83"/>
        <v>172</v>
      </c>
      <c r="AH183" s="21">
        <f t="shared" si="84"/>
        <v>739.00802180949472</v>
      </c>
      <c r="AI183" s="21">
        <f t="shared" si="85"/>
        <v>416.2341635348796</v>
      </c>
      <c r="AJ183" s="21">
        <f t="shared" si="86"/>
        <v>125286.48322399876</v>
      </c>
      <c r="AL183" s="86">
        <f t="shared" si="87"/>
        <v>172</v>
      </c>
      <c r="AM183" s="21">
        <f t="shared" si="88"/>
        <v>553.13345387591653</v>
      </c>
      <c r="AN183" s="21">
        <f t="shared" si="89"/>
        <v>354.6808716304763</v>
      </c>
      <c r="AO183" s="21">
        <f t="shared" si="90"/>
        <v>106758.94236077336</v>
      </c>
    </row>
    <row r="184" spans="4:41" ht="11" customHeight="1">
      <c r="D184" s="40">
        <v>172</v>
      </c>
      <c r="E184" s="41">
        <f t="shared" si="67"/>
        <v>69</v>
      </c>
      <c r="F184" s="42">
        <f t="shared" si="69"/>
        <v>70.560745530927434</v>
      </c>
      <c r="G184" s="112">
        <f t="shared" si="68"/>
        <v>21307.784404809157</v>
      </c>
      <c r="H184" s="19"/>
      <c r="M184" s="85">
        <v>173</v>
      </c>
      <c r="N184" s="33">
        <f t="shared" si="66"/>
        <v>92</v>
      </c>
      <c r="O184" s="33">
        <f t="shared" si="70"/>
        <v>289.32077242981501</v>
      </c>
      <c r="P184" s="30">
        <f t="shared" si="71"/>
        <v>87177.552501374303</v>
      </c>
      <c r="R184" s="86">
        <f t="shared" si="72"/>
        <v>173</v>
      </c>
      <c r="S184" s="21">
        <f t="shared" si="73"/>
        <v>1378.1167398434316</v>
      </c>
      <c r="T184" s="21">
        <f t="shared" si="74"/>
        <v>475.83616451981169</v>
      </c>
      <c r="U184" s="21">
        <f t="shared" si="75"/>
        <v>143226.6855204633</v>
      </c>
      <c r="W184" s="86">
        <f t="shared" si="76"/>
        <v>173</v>
      </c>
      <c r="X184" s="21">
        <f t="shared" si="77"/>
        <v>1132.0522777899071</v>
      </c>
      <c r="Y184" s="21">
        <f t="shared" si="91"/>
        <v>475.9653459687367</v>
      </c>
      <c r="Z184" s="21">
        <f t="shared" si="78"/>
        <v>143265.56913658974</v>
      </c>
      <c r="AB184" s="86">
        <f t="shared" si="79"/>
        <v>173</v>
      </c>
      <c r="AC184" s="21">
        <f t="shared" si="80"/>
        <v>999.06197645638304</v>
      </c>
      <c r="AD184" s="21">
        <f t="shared" si="81"/>
        <v>464.04260621969075</v>
      </c>
      <c r="AE184" s="21">
        <f t="shared" si="82"/>
        <v>139676.8244721269</v>
      </c>
      <c r="AG184" s="86">
        <f t="shared" si="83"/>
        <v>173</v>
      </c>
      <c r="AH184" s="21">
        <f t="shared" si="84"/>
        <v>739.00802180949472</v>
      </c>
      <c r="AI184" s="21">
        <f t="shared" si="85"/>
        <v>415.15825067396423</v>
      </c>
      <c r="AJ184" s="21">
        <f t="shared" si="86"/>
        <v>124962.63345286323</v>
      </c>
      <c r="AL184" s="86">
        <f t="shared" si="87"/>
        <v>173</v>
      </c>
      <c r="AM184" s="21">
        <f t="shared" si="88"/>
        <v>553.13345387591653</v>
      </c>
      <c r="AN184" s="21">
        <f t="shared" si="89"/>
        <v>354.01936302299151</v>
      </c>
      <c r="AO184" s="21">
        <f t="shared" si="90"/>
        <v>106559.82826992044</v>
      </c>
    </row>
    <row r="185" spans="4:41" ht="11" customHeight="1">
      <c r="D185" s="40">
        <v>173</v>
      </c>
      <c r="E185" s="41">
        <f t="shared" si="67"/>
        <v>69</v>
      </c>
      <c r="F185" s="42">
        <f t="shared" si="69"/>
        <v>71.025948016030526</v>
      </c>
      <c r="G185" s="112">
        <f t="shared" si="68"/>
        <v>21447.810352825189</v>
      </c>
      <c r="H185" s="19"/>
      <c r="M185" s="85">
        <v>174</v>
      </c>
      <c r="N185" s="33">
        <f t="shared" si="66"/>
        <v>92</v>
      </c>
      <c r="O185" s="33">
        <f t="shared" si="70"/>
        <v>290.59184167124766</v>
      </c>
      <c r="P185" s="30">
        <f t="shared" si="71"/>
        <v>87560.144343045555</v>
      </c>
      <c r="R185" s="86">
        <f t="shared" si="72"/>
        <v>174</v>
      </c>
      <c r="S185" s="21">
        <f t="shared" si="73"/>
        <v>1378.1167398434316</v>
      </c>
      <c r="T185" s="21">
        <f t="shared" si="74"/>
        <v>472.82856260206631</v>
      </c>
      <c r="U185" s="21">
        <f t="shared" si="75"/>
        <v>142321.39734322196</v>
      </c>
      <c r="W185" s="86">
        <f t="shared" si="76"/>
        <v>174</v>
      </c>
      <c r="X185" s="21">
        <f t="shared" si="77"/>
        <v>1132.0522777899071</v>
      </c>
      <c r="Y185" s="21">
        <f t="shared" si="91"/>
        <v>473.77838952933274</v>
      </c>
      <c r="Z185" s="21">
        <f t="shared" si="78"/>
        <v>142607.29524832914</v>
      </c>
      <c r="AB185" s="86">
        <f t="shared" si="79"/>
        <v>174</v>
      </c>
      <c r="AC185" s="21">
        <f t="shared" si="80"/>
        <v>999.06197645638304</v>
      </c>
      <c r="AD185" s="21">
        <f t="shared" si="81"/>
        <v>462.25920831890176</v>
      </c>
      <c r="AE185" s="21">
        <f t="shared" si="82"/>
        <v>139140.02170398942</v>
      </c>
      <c r="AG185" s="86">
        <f t="shared" si="83"/>
        <v>174</v>
      </c>
      <c r="AH185" s="21">
        <f t="shared" si="84"/>
        <v>739.00802180949472</v>
      </c>
      <c r="AI185" s="21">
        <f t="shared" si="85"/>
        <v>414.07875143684578</v>
      </c>
      <c r="AJ185" s="21">
        <f t="shared" si="86"/>
        <v>124637.70418249058</v>
      </c>
      <c r="AL185" s="86">
        <f t="shared" si="87"/>
        <v>174</v>
      </c>
      <c r="AM185" s="21">
        <f t="shared" si="88"/>
        <v>553.13345387591653</v>
      </c>
      <c r="AN185" s="21">
        <f t="shared" si="89"/>
        <v>353.35564938681506</v>
      </c>
      <c r="AO185" s="21">
        <f t="shared" si="90"/>
        <v>106360.05046543134</v>
      </c>
    </row>
    <row r="186" spans="4:41" ht="11" customHeight="1">
      <c r="D186" s="40">
        <v>174</v>
      </c>
      <c r="E186" s="41">
        <f t="shared" si="67"/>
        <v>69</v>
      </c>
      <c r="F186" s="42">
        <f t="shared" si="69"/>
        <v>71.492701176083969</v>
      </c>
      <c r="G186" s="112">
        <f t="shared" si="68"/>
        <v>21588.303054001273</v>
      </c>
      <c r="H186" s="19"/>
      <c r="M186" s="85">
        <v>175</v>
      </c>
      <c r="N186" s="33">
        <f t="shared" si="66"/>
        <v>92</v>
      </c>
      <c r="O186" s="33">
        <f t="shared" si="70"/>
        <v>291.86714781015183</v>
      </c>
      <c r="P186" s="30">
        <f t="shared" si="71"/>
        <v>87944.011490855701</v>
      </c>
      <c r="R186" s="86">
        <f t="shared" si="72"/>
        <v>175</v>
      </c>
      <c r="S186" s="21">
        <f t="shared" si="73"/>
        <v>1378.1167398434316</v>
      </c>
      <c r="T186" s="21">
        <f t="shared" si="74"/>
        <v>469.81093534459518</v>
      </c>
      <c r="U186" s="21">
        <f t="shared" si="75"/>
        <v>141413.09153872315</v>
      </c>
      <c r="W186" s="86">
        <f t="shared" si="76"/>
        <v>175</v>
      </c>
      <c r="X186" s="21">
        <f t="shared" si="77"/>
        <v>1132.0522777899071</v>
      </c>
      <c r="Y186" s="21">
        <f t="shared" si="91"/>
        <v>471.5841432351308</v>
      </c>
      <c r="Z186" s="21">
        <f t="shared" si="78"/>
        <v>141946.82711377437</v>
      </c>
      <c r="AB186" s="86">
        <f t="shared" si="79"/>
        <v>175</v>
      </c>
      <c r="AC186" s="21">
        <f t="shared" si="80"/>
        <v>999.06197645638304</v>
      </c>
      <c r="AD186" s="21">
        <f t="shared" si="81"/>
        <v>460.46986575844352</v>
      </c>
      <c r="AE186" s="21">
        <f t="shared" si="82"/>
        <v>138601.42959329148</v>
      </c>
      <c r="AG186" s="86">
        <f t="shared" si="83"/>
        <v>175</v>
      </c>
      <c r="AH186" s="21">
        <f t="shared" si="84"/>
        <v>739.00802180949472</v>
      </c>
      <c r="AI186" s="21">
        <f t="shared" si="85"/>
        <v>412.99565386893693</v>
      </c>
      <c r="AJ186" s="21">
        <f t="shared" si="86"/>
        <v>124311.69181455002</v>
      </c>
      <c r="AL186" s="86">
        <f t="shared" si="87"/>
        <v>175</v>
      </c>
      <c r="AM186" s="21">
        <f t="shared" si="88"/>
        <v>553.13345387591653</v>
      </c>
      <c r="AN186" s="21">
        <f t="shared" si="89"/>
        <v>352.68972337185141</v>
      </c>
      <c r="AO186" s="21">
        <f t="shared" si="90"/>
        <v>106159.60673492728</v>
      </c>
    </row>
    <row r="187" spans="4:41" ht="11" customHeight="1">
      <c r="D187" s="40">
        <v>175</v>
      </c>
      <c r="E187" s="41">
        <f t="shared" si="67"/>
        <v>69</v>
      </c>
      <c r="F187" s="42">
        <f t="shared" si="69"/>
        <v>71.961010180004237</v>
      </c>
      <c r="G187" s="112">
        <f t="shared" si="68"/>
        <v>21729.264064181276</v>
      </c>
      <c r="H187" s="19"/>
      <c r="M187" s="85">
        <v>176</v>
      </c>
      <c r="N187" s="33">
        <f t="shared" si="66"/>
        <v>92</v>
      </c>
      <c r="O187" s="33">
        <f t="shared" si="70"/>
        <v>293.14670496951902</v>
      </c>
      <c r="P187" s="30">
        <f t="shared" si="71"/>
        <v>88329.158195825221</v>
      </c>
      <c r="R187" s="86">
        <f t="shared" si="72"/>
        <v>176</v>
      </c>
      <c r="S187" s="21">
        <f t="shared" si="73"/>
        <v>1378.1167398434316</v>
      </c>
      <c r="T187" s="21">
        <f t="shared" si="74"/>
        <v>466.78324932959913</v>
      </c>
      <c r="U187" s="21">
        <f t="shared" si="75"/>
        <v>140501.75804820933</v>
      </c>
      <c r="W187" s="86">
        <f t="shared" si="76"/>
        <v>176</v>
      </c>
      <c r="X187" s="21">
        <f t="shared" si="77"/>
        <v>1132.0522777899071</v>
      </c>
      <c r="Y187" s="21">
        <f t="shared" si="91"/>
        <v>469.38258278661488</v>
      </c>
      <c r="Z187" s="21">
        <f t="shared" si="78"/>
        <v>141284.15741877106</v>
      </c>
      <c r="AB187" s="86">
        <f t="shared" si="79"/>
        <v>176</v>
      </c>
      <c r="AC187" s="21">
        <f t="shared" si="80"/>
        <v>999.06197645638304</v>
      </c>
      <c r="AD187" s="21">
        <f t="shared" si="81"/>
        <v>458.67455872278373</v>
      </c>
      <c r="AE187" s="21">
        <f t="shared" si="82"/>
        <v>138061.0421755579</v>
      </c>
      <c r="AG187" s="86">
        <f t="shared" si="83"/>
        <v>176</v>
      </c>
      <c r="AH187" s="21">
        <f t="shared" si="84"/>
        <v>739.00802180949472</v>
      </c>
      <c r="AI187" s="21">
        <f t="shared" si="85"/>
        <v>411.90894597580177</v>
      </c>
      <c r="AJ187" s="21">
        <f t="shared" si="86"/>
        <v>123984.59273871632</v>
      </c>
      <c r="AL187" s="86">
        <f t="shared" si="87"/>
        <v>176</v>
      </c>
      <c r="AM187" s="21">
        <f t="shared" si="88"/>
        <v>553.13345387591653</v>
      </c>
      <c r="AN187" s="21">
        <f t="shared" si="89"/>
        <v>352.02157760350457</v>
      </c>
      <c r="AO187" s="21">
        <f t="shared" si="90"/>
        <v>105958.49485865487</v>
      </c>
    </row>
    <row r="188" spans="4:41" ht="11" customHeight="1">
      <c r="D188" s="40">
        <v>176</v>
      </c>
      <c r="E188" s="41">
        <f t="shared" si="67"/>
        <v>69</v>
      </c>
      <c r="F188" s="42">
        <f t="shared" si="69"/>
        <v>72.430880213937584</v>
      </c>
      <c r="G188" s="112">
        <f t="shared" si="68"/>
        <v>21870.694944395214</v>
      </c>
      <c r="H188" s="19"/>
      <c r="M188" s="85">
        <v>177</v>
      </c>
      <c r="N188" s="33">
        <f t="shared" si="66"/>
        <v>92</v>
      </c>
      <c r="O188" s="33">
        <f t="shared" si="70"/>
        <v>294.43052731941742</v>
      </c>
      <c r="P188" s="30">
        <f t="shared" si="71"/>
        <v>88715.58872314464</v>
      </c>
      <c r="R188" s="86">
        <f t="shared" si="72"/>
        <v>177</v>
      </c>
      <c r="S188" s="21">
        <f t="shared" si="73"/>
        <v>1378.1167398434316</v>
      </c>
      <c r="T188" s="21">
        <f t="shared" si="74"/>
        <v>463.74547102788642</v>
      </c>
      <c r="U188" s="21">
        <f t="shared" si="75"/>
        <v>139587.3867793938</v>
      </c>
      <c r="W188" s="86">
        <f t="shared" si="76"/>
        <v>177</v>
      </c>
      <c r="X188" s="21">
        <f t="shared" si="77"/>
        <v>1132.0522777899071</v>
      </c>
      <c r="Y188" s="21">
        <f t="shared" si="91"/>
        <v>467.17368380327048</v>
      </c>
      <c r="Z188" s="21">
        <f t="shared" si="78"/>
        <v>140619.27882478441</v>
      </c>
      <c r="AB188" s="86">
        <f t="shared" si="79"/>
        <v>177</v>
      </c>
      <c r="AC188" s="21">
        <f t="shared" si="80"/>
        <v>999.06197645638304</v>
      </c>
      <c r="AD188" s="21">
        <f t="shared" si="81"/>
        <v>456.87326733033842</v>
      </c>
      <c r="AE188" s="21">
        <f t="shared" si="82"/>
        <v>137518.85346643187</v>
      </c>
      <c r="AG188" s="86">
        <f t="shared" si="83"/>
        <v>177</v>
      </c>
      <c r="AH188" s="21">
        <f t="shared" si="84"/>
        <v>739.00802180949472</v>
      </c>
      <c r="AI188" s="21">
        <f t="shared" si="85"/>
        <v>410.81861572302279</v>
      </c>
      <c r="AJ188" s="21">
        <f t="shared" si="86"/>
        <v>123656.40333262985</v>
      </c>
      <c r="AL188" s="86">
        <f t="shared" si="87"/>
        <v>177</v>
      </c>
      <c r="AM188" s="21">
        <f t="shared" si="88"/>
        <v>553.13345387591653</v>
      </c>
      <c r="AN188" s="21">
        <f t="shared" si="89"/>
        <v>351.35120468259652</v>
      </c>
      <c r="AO188" s="21">
        <f t="shared" si="90"/>
        <v>105756.71260946155</v>
      </c>
    </row>
    <row r="189" spans="4:41" ht="11" customHeight="1">
      <c r="D189" s="40">
        <v>177</v>
      </c>
      <c r="E189" s="41">
        <f t="shared" si="67"/>
        <v>69</v>
      </c>
      <c r="F189" s="42">
        <f t="shared" si="69"/>
        <v>72.902316481317385</v>
      </c>
      <c r="G189" s="112">
        <f t="shared" si="68"/>
        <v>22012.597260876533</v>
      </c>
      <c r="H189" s="19"/>
      <c r="M189" s="85">
        <v>178</v>
      </c>
      <c r="N189" s="33">
        <f t="shared" si="66"/>
        <v>92</v>
      </c>
      <c r="O189" s="33">
        <f t="shared" si="70"/>
        <v>295.71862907714882</v>
      </c>
      <c r="P189" s="30">
        <f t="shared" si="71"/>
        <v>89103.307352221789</v>
      </c>
      <c r="R189" s="86">
        <f t="shared" si="72"/>
        <v>178</v>
      </c>
      <c r="S189" s="21">
        <f t="shared" si="73"/>
        <v>1378.1167398434316</v>
      </c>
      <c r="T189" s="21">
        <f t="shared" si="74"/>
        <v>460.69756679850121</v>
      </c>
      <c r="U189" s="21">
        <f t="shared" si="75"/>
        <v>138669.96760634889</v>
      </c>
      <c r="W189" s="86">
        <f t="shared" si="76"/>
        <v>178</v>
      </c>
      <c r="X189" s="21">
        <f t="shared" si="77"/>
        <v>1132.0522777899071</v>
      </c>
      <c r="Y189" s="21">
        <f t="shared" si="91"/>
        <v>464.95742182331497</v>
      </c>
      <c r="Z189" s="21">
        <f t="shared" si="78"/>
        <v>139952.18396881782</v>
      </c>
      <c r="AB189" s="86">
        <f t="shared" si="79"/>
        <v>178</v>
      </c>
      <c r="AC189" s="21">
        <f t="shared" si="80"/>
        <v>999.06197645638304</v>
      </c>
      <c r="AD189" s="21">
        <f t="shared" si="81"/>
        <v>455.06597163325165</v>
      </c>
      <c r="AE189" s="21">
        <f t="shared" si="82"/>
        <v>136974.85746160874</v>
      </c>
      <c r="AG189" s="86">
        <f t="shared" si="83"/>
        <v>178</v>
      </c>
      <c r="AH189" s="21">
        <f t="shared" si="84"/>
        <v>739.00802180949472</v>
      </c>
      <c r="AI189" s="21">
        <f t="shared" si="85"/>
        <v>409.72465103606788</v>
      </c>
      <c r="AJ189" s="21">
        <f t="shared" si="86"/>
        <v>123327.11996185643</v>
      </c>
      <c r="AL189" s="86">
        <f t="shared" si="87"/>
        <v>178</v>
      </c>
      <c r="AM189" s="21">
        <f t="shared" si="88"/>
        <v>553.13345387591653</v>
      </c>
      <c r="AN189" s="21">
        <f t="shared" si="89"/>
        <v>350.67859718528547</v>
      </c>
      <c r="AO189" s="21">
        <f t="shared" si="90"/>
        <v>105554.25775277092</v>
      </c>
    </row>
    <row r="190" spans="4:41" ht="11" customHeight="1">
      <c r="D190" s="40">
        <v>178</v>
      </c>
      <c r="E190" s="41">
        <f t="shared" si="67"/>
        <v>69</v>
      </c>
      <c r="F190" s="42">
        <f t="shared" si="69"/>
        <v>73.375324202921774</v>
      </c>
      <c r="G190" s="112">
        <f t="shared" si="68"/>
        <v>22154.972585079457</v>
      </c>
      <c r="H190" s="19"/>
      <c r="M190" s="85">
        <v>179</v>
      </c>
      <c r="N190" s="33">
        <f t="shared" si="66"/>
        <v>92</v>
      </c>
      <c r="O190" s="33">
        <f t="shared" si="70"/>
        <v>297.01102450740598</v>
      </c>
      <c r="P190" s="30">
        <f t="shared" si="71"/>
        <v>89492.318376729192</v>
      </c>
      <c r="R190" s="86">
        <f t="shared" si="72"/>
        <v>179</v>
      </c>
      <c r="S190" s="21">
        <f t="shared" si="73"/>
        <v>1378.1167398434316</v>
      </c>
      <c r="T190" s="21">
        <f t="shared" si="74"/>
        <v>457.63950288835161</v>
      </c>
      <c r="U190" s="21">
        <f t="shared" si="75"/>
        <v>137749.49036939381</v>
      </c>
      <c r="W190" s="86">
        <f t="shared" si="76"/>
        <v>179</v>
      </c>
      <c r="X190" s="21">
        <f t="shared" si="77"/>
        <v>1132.0522777899071</v>
      </c>
      <c r="Y190" s="21">
        <f t="shared" si="91"/>
        <v>462.73377230342635</v>
      </c>
      <c r="Z190" s="21">
        <f t="shared" si="78"/>
        <v>139282.86546333131</v>
      </c>
      <c r="AB190" s="86">
        <f t="shared" si="79"/>
        <v>179</v>
      </c>
      <c r="AC190" s="21">
        <f t="shared" si="80"/>
        <v>999.06197645638304</v>
      </c>
      <c r="AD190" s="21">
        <f t="shared" si="81"/>
        <v>453.25265161717454</v>
      </c>
      <c r="AE190" s="21">
        <f t="shared" si="82"/>
        <v>136429.04813676953</v>
      </c>
      <c r="AG190" s="86">
        <f t="shared" si="83"/>
        <v>179</v>
      </c>
      <c r="AH190" s="21">
        <f t="shared" si="84"/>
        <v>739.00802180949472</v>
      </c>
      <c r="AI190" s="21">
        <f t="shared" si="85"/>
        <v>408.62703980015641</v>
      </c>
      <c r="AJ190" s="21">
        <f t="shared" si="86"/>
        <v>122996.73897984708</v>
      </c>
      <c r="AL190" s="86">
        <f t="shared" si="87"/>
        <v>179</v>
      </c>
      <c r="AM190" s="21">
        <f t="shared" si="88"/>
        <v>553.13345387591653</v>
      </c>
      <c r="AN190" s="21">
        <f t="shared" si="89"/>
        <v>350.00374766298336</v>
      </c>
      <c r="AO190" s="21">
        <f t="shared" si="90"/>
        <v>105351.12804655799</v>
      </c>
    </row>
    <row r="191" spans="4:41" ht="11" customHeight="1">
      <c r="D191" s="40">
        <v>179</v>
      </c>
      <c r="E191" s="41">
        <f t="shared" si="67"/>
        <v>69</v>
      </c>
      <c r="F191" s="42">
        <f t="shared" si="69"/>
        <v>73.849908616931529</v>
      </c>
      <c r="G191" s="112">
        <f t="shared" si="68"/>
        <v>22297.822493696389</v>
      </c>
      <c r="H191" s="19"/>
      <c r="M191" s="85">
        <v>180</v>
      </c>
      <c r="N191" s="33">
        <f t="shared" si="66"/>
        <v>92</v>
      </c>
      <c r="O191" s="33">
        <f t="shared" si="70"/>
        <v>298.30772792243062</v>
      </c>
      <c r="P191" s="30">
        <f t="shared" si="71"/>
        <v>89882.626104651616</v>
      </c>
      <c r="R191" s="86">
        <f t="shared" si="72"/>
        <v>180</v>
      </c>
      <c r="S191" s="21">
        <f t="shared" si="73"/>
        <v>1378.1167398434316</v>
      </c>
      <c r="T191" s="21">
        <f t="shared" si="74"/>
        <v>454.5712454318346</v>
      </c>
      <c r="U191" s="21">
        <f t="shared" si="75"/>
        <v>136825.94487498223</v>
      </c>
      <c r="W191" s="86">
        <f t="shared" si="76"/>
        <v>180</v>
      </c>
      <c r="X191" s="21">
        <f t="shared" si="77"/>
        <v>1132.0522777899071</v>
      </c>
      <c r="Y191" s="21">
        <f t="shared" si="91"/>
        <v>460.50271061847133</v>
      </c>
      <c r="Z191" s="21">
        <f t="shared" si="78"/>
        <v>138611.31589615985</v>
      </c>
      <c r="AB191" s="86">
        <f t="shared" si="79"/>
        <v>180</v>
      </c>
      <c r="AC191" s="21">
        <f t="shared" si="80"/>
        <v>999.06197645638304</v>
      </c>
      <c r="AD191" s="21">
        <f t="shared" si="81"/>
        <v>451.43328720104387</v>
      </c>
      <c r="AE191" s="21">
        <f t="shared" si="82"/>
        <v>135881.4194475142</v>
      </c>
      <c r="AG191" s="86">
        <f t="shared" si="83"/>
        <v>180</v>
      </c>
      <c r="AH191" s="21">
        <f t="shared" si="84"/>
        <v>739.00802180949472</v>
      </c>
      <c r="AI191" s="21">
        <f t="shared" si="85"/>
        <v>407.52576986012531</v>
      </c>
      <c r="AJ191" s="21">
        <f t="shared" si="86"/>
        <v>122665.25672789771</v>
      </c>
      <c r="AL191" s="86">
        <f t="shared" si="87"/>
        <v>180</v>
      </c>
      <c r="AM191" s="21">
        <f t="shared" si="88"/>
        <v>553.13345387591653</v>
      </c>
      <c r="AN191" s="21">
        <f t="shared" si="89"/>
        <v>349.3266486422736</v>
      </c>
      <c r="AO191" s="21">
        <f t="shared" si="90"/>
        <v>105147.32124132436</v>
      </c>
    </row>
    <row r="192" spans="4:41" ht="11" customHeight="1">
      <c r="D192" s="40">
        <v>180</v>
      </c>
      <c r="E192" s="41">
        <f t="shared" si="67"/>
        <v>69</v>
      </c>
      <c r="F192" s="42">
        <f t="shared" si="69"/>
        <v>74.326074978987961</v>
      </c>
      <c r="G192" s="112">
        <f t="shared" si="68"/>
        <v>22441.148568675377</v>
      </c>
      <c r="H192" s="19"/>
      <c r="M192" s="85">
        <v>181</v>
      </c>
      <c r="N192" s="33">
        <f t="shared" si="66"/>
        <v>92</v>
      </c>
      <c r="O192" s="33">
        <f t="shared" si="70"/>
        <v>299.60875368217205</v>
      </c>
      <c r="P192" s="30">
        <f t="shared" si="71"/>
        <v>90274.234858333788</v>
      </c>
      <c r="R192" s="86">
        <f t="shared" si="72"/>
        <v>181</v>
      </c>
      <c r="S192" s="21">
        <f t="shared" si="73"/>
        <v>1378.1167398434316</v>
      </c>
      <c r="T192" s="21">
        <f t="shared" si="74"/>
        <v>451.49276045046275</v>
      </c>
      <c r="U192" s="21">
        <f t="shared" si="75"/>
        <v>135899.32089558928</v>
      </c>
      <c r="W192" s="86">
        <f t="shared" si="76"/>
        <v>181</v>
      </c>
      <c r="X192" s="21">
        <f t="shared" si="77"/>
        <v>1132.0522777899071</v>
      </c>
      <c r="Y192" s="21">
        <f t="shared" si="91"/>
        <v>458.26421206123314</v>
      </c>
      <c r="Z192" s="21">
        <f t="shared" si="78"/>
        <v>137937.52783043118</v>
      </c>
      <c r="AB192" s="86">
        <f t="shared" si="79"/>
        <v>181</v>
      </c>
      <c r="AC192" s="21">
        <f t="shared" si="80"/>
        <v>999.06197645638304</v>
      </c>
      <c r="AD192" s="21">
        <f t="shared" si="81"/>
        <v>449.60785823685939</v>
      </c>
      <c r="AE192" s="21">
        <f t="shared" si="82"/>
        <v>135331.96532929468</v>
      </c>
      <c r="AG192" s="86">
        <f t="shared" si="83"/>
        <v>181</v>
      </c>
      <c r="AH192" s="21">
        <f t="shared" si="84"/>
        <v>739.00802180949472</v>
      </c>
      <c r="AI192" s="21">
        <f t="shared" si="85"/>
        <v>406.42082902029409</v>
      </c>
      <c r="AJ192" s="21">
        <f t="shared" si="86"/>
        <v>122332.66953510851</v>
      </c>
      <c r="AL192" s="86">
        <f t="shared" si="87"/>
        <v>181</v>
      </c>
      <c r="AM192" s="21">
        <f t="shared" si="88"/>
        <v>553.13345387591653</v>
      </c>
      <c r="AN192" s="21">
        <f t="shared" si="89"/>
        <v>348.6472926248282</v>
      </c>
      <c r="AO192" s="21">
        <f t="shared" si="90"/>
        <v>104942.83508007327</v>
      </c>
    </row>
    <row r="193" spans="4:41" ht="11" customHeight="1">
      <c r="D193" s="40">
        <v>181</v>
      </c>
      <c r="E193" s="41">
        <f t="shared" si="67"/>
        <v>69</v>
      </c>
      <c r="F193" s="42">
        <f t="shared" si="69"/>
        <v>74.803828562251255</v>
      </c>
      <c r="G193" s="112">
        <f t="shared" si="68"/>
        <v>22584.952397237626</v>
      </c>
      <c r="H193" s="19"/>
      <c r="M193" s="85">
        <v>182</v>
      </c>
      <c r="N193" s="33">
        <f t="shared" si="66"/>
        <v>92</v>
      </c>
      <c r="O193" s="33">
        <f t="shared" si="70"/>
        <v>300.91411619444597</v>
      </c>
      <c r="P193" s="30">
        <f t="shared" si="71"/>
        <v>90667.148974528231</v>
      </c>
      <c r="R193" s="86">
        <f t="shared" si="72"/>
        <v>182</v>
      </c>
      <c r="S193" s="21">
        <f t="shared" si="73"/>
        <v>1378.1167398434316</v>
      </c>
      <c r="T193" s="21">
        <f t="shared" si="74"/>
        <v>448.40401385248623</v>
      </c>
      <c r="U193" s="21">
        <f t="shared" si="75"/>
        <v>134969.60816959833</v>
      </c>
      <c r="W193" s="86">
        <f t="shared" si="76"/>
        <v>182</v>
      </c>
      <c r="X193" s="21">
        <f t="shared" si="77"/>
        <v>1132.0522777899071</v>
      </c>
      <c r="Y193" s="21">
        <f t="shared" si="91"/>
        <v>456.01825184213754</v>
      </c>
      <c r="Z193" s="21">
        <f t="shared" si="78"/>
        <v>137261.49380448341</v>
      </c>
      <c r="AB193" s="86">
        <f t="shared" si="79"/>
        <v>182</v>
      </c>
      <c r="AC193" s="21">
        <f t="shared" si="80"/>
        <v>999.06197645638304</v>
      </c>
      <c r="AD193" s="21">
        <f t="shared" si="81"/>
        <v>447.77634450946101</v>
      </c>
      <c r="AE193" s="21">
        <f t="shared" si="82"/>
        <v>134780.67969734778</v>
      </c>
      <c r="AG193" s="86">
        <f t="shared" si="83"/>
        <v>182</v>
      </c>
      <c r="AH193" s="21">
        <f t="shared" si="84"/>
        <v>739.00802180949472</v>
      </c>
      <c r="AI193" s="21">
        <f t="shared" si="85"/>
        <v>405.31220504433009</v>
      </c>
      <c r="AJ193" s="21">
        <f t="shared" si="86"/>
        <v>121998.97371834335</v>
      </c>
      <c r="AL193" s="86">
        <f t="shared" si="87"/>
        <v>182</v>
      </c>
      <c r="AM193" s="21">
        <f t="shared" si="88"/>
        <v>553.13345387591653</v>
      </c>
      <c r="AN193" s="21">
        <f t="shared" si="89"/>
        <v>347.96567208732455</v>
      </c>
      <c r="AO193" s="21">
        <f t="shared" si="90"/>
        <v>104737.66729828469</v>
      </c>
    </row>
    <row r="194" spans="4:41" ht="11" customHeight="1">
      <c r="D194" s="40">
        <v>182</v>
      </c>
      <c r="E194" s="41">
        <f t="shared" si="67"/>
        <v>69</v>
      </c>
      <c r="F194" s="42">
        <f t="shared" si="69"/>
        <v>75.283174657458758</v>
      </c>
      <c r="G194" s="112">
        <f t="shared" si="68"/>
        <v>22729.235571895086</v>
      </c>
      <c r="H194" s="19"/>
      <c r="M194" s="85">
        <v>183</v>
      </c>
      <c r="N194" s="33">
        <f t="shared" si="66"/>
        <v>92</v>
      </c>
      <c r="O194" s="33">
        <f t="shared" si="70"/>
        <v>302.22382991509409</v>
      </c>
      <c r="P194" s="30">
        <f t="shared" si="71"/>
        <v>91061.372804443323</v>
      </c>
      <c r="R194" s="86">
        <f t="shared" si="72"/>
        <v>183</v>
      </c>
      <c r="S194" s="21">
        <f t="shared" si="73"/>
        <v>1378.1167398434316</v>
      </c>
      <c r="T194" s="21">
        <f t="shared" si="74"/>
        <v>445.30497143251637</v>
      </c>
      <c r="U194" s="21">
        <f t="shared" si="75"/>
        <v>134036.79640118743</v>
      </c>
      <c r="W194" s="86">
        <f t="shared" si="76"/>
        <v>183</v>
      </c>
      <c r="X194" s="21">
        <f t="shared" si="77"/>
        <v>1132.0522777899071</v>
      </c>
      <c r="Y194" s="21">
        <f t="shared" si="91"/>
        <v>453.76480508897833</v>
      </c>
      <c r="Z194" s="21">
        <f t="shared" si="78"/>
        <v>136583.20633178248</v>
      </c>
      <c r="AB194" s="86">
        <f t="shared" si="79"/>
        <v>183</v>
      </c>
      <c r="AC194" s="21">
        <f t="shared" si="80"/>
        <v>999.06197645638304</v>
      </c>
      <c r="AD194" s="21">
        <f t="shared" si="81"/>
        <v>445.93872573630466</v>
      </c>
      <c r="AE194" s="21">
        <f t="shared" si="82"/>
        <v>134227.55644662771</v>
      </c>
      <c r="AG194" s="86">
        <f t="shared" si="83"/>
        <v>183</v>
      </c>
      <c r="AH194" s="21">
        <f t="shared" si="84"/>
        <v>739.00802180949472</v>
      </c>
      <c r="AI194" s="21">
        <f t="shared" si="85"/>
        <v>404.19988565511284</v>
      </c>
      <c r="AJ194" s="21">
        <f t="shared" si="86"/>
        <v>121664.16558218896</v>
      </c>
      <c r="AL194" s="86">
        <f t="shared" si="87"/>
        <v>183</v>
      </c>
      <c r="AM194" s="21">
        <f t="shared" si="88"/>
        <v>553.13345387591653</v>
      </c>
      <c r="AN194" s="21">
        <f t="shared" si="89"/>
        <v>347.28177948136266</v>
      </c>
      <c r="AO194" s="21">
        <f t="shared" si="90"/>
        <v>104531.81562389014</v>
      </c>
    </row>
    <row r="195" spans="4:41" ht="11" customHeight="1">
      <c r="D195" s="40">
        <v>183</v>
      </c>
      <c r="E195" s="41">
        <f t="shared" si="67"/>
        <v>69</v>
      </c>
      <c r="F195" s="42">
        <f t="shared" si="69"/>
        <v>75.76411857298362</v>
      </c>
      <c r="G195" s="112">
        <f t="shared" si="68"/>
        <v>22873.99969046807</v>
      </c>
      <c r="H195" s="19"/>
      <c r="M195" s="85">
        <v>184</v>
      </c>
      <c r="N195" s="33">
        <f t="shared" si="66"/>
        <v>92</v>
      </c>
      <c r="O195" s="33">
        <f t="shared" si="70"/>
        <v>303.53790934814441</v>
      </c>
      <c r="P195" s="30">
        <f t="shared" si="71"/>
        <v>91456.910713791469</v>
      </c>
      <c r="R195" s="86">
        <f t="shared" si="72"/>
        <v>184</v>
      </c>
      <c r="S195" s="21">
        <f t="shared" si="73"/>
        <v>1378.1167398434316</v>
      </c>
      <c r="T195" s="21">
        <f t="shared" si="74"/>
        <v>442.19559887114673</v>
      </c>
      <c r="U195" s="21">
        <f t="shared" si="75"/>
        <v>133100.87526021517</v>
      </c>
      <c r="W195" s="86">
        <f t="shared" si="76"/>
        <v>184</v>
      </c>
      <c r="X195" s="21">
        <f t="shared" si="77"/>
        <v>1132.0522777899071</v>
      </c>
      <c r="Y195" s="21">
        <f t="shared" si="91"/>
        <v>451.50384684664186</v>
      </c>
      <c r="Z195" s="21">
        <f t="shared" si="78"/>
        <v>135902.6579008392</v>
      </c>
      <c r="AB195" s="86">
        <f t="shared" si="79"/>
        <v>184</v>
      </c>
      <c r="AC195" s="21">
        <f t="shared" si="80"/>
        <v>999.06197645638304</v>
      </c>
      <c r="AD195" s="21">
        <f t="shared" si="81"/>
        <v>444.09498156723777</v>
      </c>
      <c r="AE195" s="21">
        <f t="shared" si="82"/>
        <v>133672.58945173858</v>
      </c>
      <c r="AG195" s="86">
        <f t="shared" si="83"/>
        <v>184</v>
      </c>
      <c r="AH195" s="21">
        <f t="shared" si="84"/>
        <v>739.00802180949472</v>
      </c>
      <c r="AI195" s="21">
        <f t="shared" si="85"/>
        <v>403.08385853459822</v>
      </c>
      <c r="AJ195" s="21">
        <f t="shared" si="86"/>
        <v>121328.24141891405</v>
      </c>
      <c r="AL195" s="86">
        <f t="shared" si="87"/>
        <v>184</v>
      </c>
      <c r="AM195" s="21">
        <f t="shared" si="88"/>
        <v>553.13345387591653</v>
      </c>
      <c r="AN195" s="21">
        <f t="shared" si="89"/>
        <v>346.5956072333808</v>
      </c>
      <c r="AO195" s="21">
        <f t="shared" si="90"/>
        <v>104325.27777724761</v>
      </c>
    </row>
    <row r="196" spans="4:41" ht="11" customHeight="1">
      <c r="D196" s="40">
        <v>184</v>
      </c>
      <c r="E196" s="41">
        <f t="shared" si="67"/>
        <v>69</v>
      </c>
      <c r="F196" s="42">
        <f t="shared" si="69"/>
        <v>76.246665634893574</v>
      </c>
      <c r="G196" s="112">
        <f t="shared" si="68"/>
        <v>23019.246356102965</v>
      </c>
      <c r="H196" s="19"/>
      <c r="M196" s="85">
        <v>185</v>
      </c>
      <c r="N196" s="33">
        <f t="shared" si="66"/>
        <v>92</v>
      </c>
      <c r="O196" s="33">
        <f t="shared" si="70"/>
        <v>304.85636904597158</v>
      </c>
      <c r="P196" s="30">
        <f t="shared" si="71"/>
        <v>91853.767082837439</v>
      </c>
      <c r="R196" s="86">
        <f t="shared" si="72"/>
        <v>185</v>
      </c>
      <c r="S196" s="21">
        <f t="shared" si="73"/>
        <v>1378.1167398434316</v>
      </c>
      <c r="T196" s="21">
        <f t="shared" si="74"/>
        <v>439.07586173457253</v>
      </c>
      <c r="U196" s="21">
        <f t="shared" si="75"/>
        <v>132161.83438210632</v>
      </c>
      <c r="W196" s="86">
        <f t="shared" si="76"/>
        <v>185</v>
      </c>
      <c r="X196" s="21">
        <f t="shared" si="77"/>
        <v>1132.0522777899071</v>
      </c>
      <c r="Y196" s="21">
        <f t="shared" si="91"/>
        <v>449.23535207683091</v>
      </c>
      <c r="Z196" s="21">
        <f t="shared" si="78"/>
        <v>135219.84097512611</v>
      </c>
      <c r="AB196" s="86">
        <f t="shared" si="79"/>
        <v>185</v>
      </c>
      <c r="AC196" s="21">
        <f t="shared" si="80"/>
        <v>999.06197645638304</v>
      </c>
      <c r="AD196" s="21">
        <f t="shared" si="81"/>
        <v>442.24509158427401</v>
      </c>
      <c r="AE196" s="21">
        <f t="shared" si="82"/>
        <v>133115.77256686648</v>
      </c>
      <c r="AG196" s="86">
        <f t="shared" si="83"/>
        <v>185</v>
      </c>
      <c r="AH196" s="21">
        <f t="shared" si="84"/>
        <v>739.00802180949472</v>
      </c>
      <c r="AI196" s="21">
        <f t="shared" si="85"/>
        <v>401.96411132368189</v>
      </c>
      <c r="AJ196" s="21">
        <f t="shared" si="86"/>
        <v>120991.19750842825</v>
      </c>
      <c r="AL196" s="86">
        <f t="shared" si="87"/>
        <v>185</v>
      </c>
      <c r="AM196" s="21">
        <f t="shared" si="88"/>
        <v>553.13345387591653</v>
      </c>
      <c r="AN196" s="21">
        <f t="shared" si="89"/>
        <v>345.90714774457234</v>
      </c>
      <c r="AO196" s="21">
        <f t="shared" si="90"/>
        <v>104118.05147111627</v>
      </c>
    </row>
    <row r="197" spans="4:41" ht="11" customHeight="1">
      <c r="D197" s="40">
        <v>185</v>
      </c>
      <c r="E197" s="41">
        <f t="shared" si="67"/>
        <v>69</v>
      </c>
      <c r="F197" s="42">
        <f t="shared" si="69"/>
        <v>76.73082118700988</v>
      </c>
      <c r="G197" s="112">
        <f t="shared" si="68"/>
        <v>23164.977177289977</v>
      </c>
      <c r="H197" s="19"/>
      <c r="M197" s="85">
        <v>186</v>
      </c>
      <c r="N197" s="33">
        <f t="shared" si="66"/>
        <v>92</v>
      </c>
      <c r="O197" s="33">
        <f t="shared" si="70"/>
        <v>306.17922360945812</v>
      </c>
      <c r="P197" s="30">
        <f t="shared" si="71"/>
        <v>92251.946306446902</v>
      </c>
      <c r="R197" s="86">
        <f t="shared" si="72"/>
        <v>186</v>
      </c>
      <c r="S197" s="21">
        <f t="shared" si="73"/>
        <v>1378.1167398434316</v>
      </c>
      <c r="T197" s="21">
        <f t="shared" si="74"/>
        <v>435.94572547420961</v>
      </c>
      <c r="U197" s="21">
        <f t="shared" si="75"/>
        <v>131219.66336773708</v>
      </c>
      <c r="W197" s="86">
        <f t="shared" si="76"/>
        <v>186</v>
      </c>
      <c r="X197" s="21">
        <f t="shared" si="77"/>
        <v>1132.0522777899071</v>
      </c>
      <c r="Y197" s="21">
        <f t="shared" si="91"/>
        <v>446.95929565778732</v>
      </c>
      <c r="Z197" s="21">
        <f t="shared" si="78"/>
        <v>134534.74799299397</v>
      </c>
      <c r="AB197" s="86">
        <f t="shared" si="79"/>
        <v>186</v>
      </c>
      <c r="AC197" s="21">
        <f t="shared" si="80"/>
        <v>999.06197645638304</v>
      </c>
      <c r="AD197" s="21">
        <f t="shared" si="81"/>
        <v>440.38903530136707</v>
      </c>
      <c r="AE197" s="21">
        <f t="shared" si="82"/>
        <v>132557.09962571147</v>
      </c>
      <c r="AG197" s="86">
        <f t="shared" si="83"/>
        <v>186</v>
      </c>
      <c r="AH197" s="21">
        <f t="shared" si="84"/>
        <v>739.00802180949472</v>
      </c>
      <c r="AI197" s="21">
        <f t="shared" si="85"/>
        <v>400.84063162206252</v>
      </c>
      <c r="AJ197" s="21">
        <f t="shared" si="86"/>
        <v>120653.03011824081</v>
      </c>
      <c r="AL197" s="86">
        <f t="shared" si="87"/>
        <v>186</v>
      </c>
      <c r="AM197" s="21">
        <f t="shared" si="88"/>
        <v>553.13345387591653</v>
      </c>
      <c r="AN197" s="21">
        <f t="shared" si="89"/>
        <v>345.21639339080122</v>
      </c>
      <c r="AO197" s="21">
        <f t="shared" si="90"/>
        <v>103910.13441063116</v>
      </c>
    </row>
    <row r="198" spans="4:41" ht="11" customHeight="1">
      <c r="D198" s="40">
        <v>186</v>
      </c>
      <c r="E198" s="41">
        <f t="shared" si="67"/>
        <v>69</v>
      </c>
      <c r="F198" s="42">
        <f t="shared" si="69"/>
        <v>77.21659059096659</v>
      </c>
      <c r="G198" s="112">
        <f t="shared" si="68"/>
        <v>23311.193767880945</v>
      </c>
      <c r="H198" s="19"/>
      <c r="M198" s="85">
        <v>187</v>
      </c>
      <c r="N198" s="33">
        <f t="shared" si="66"/>
        <v>92</v>
      </c>
      <c r="O198" s="33">
        <f t="shared" si="70"/>
        <v>307.50648768815637</v>
      </c>
      <c r="P198" s="30">
        <f t="shared" si="71"/>
        <v>92651.452794135053</v>
      </c>
      <c r="R198" s="86">
        <f t="shared" si="72"/>
        <v>187</v>
      </c>
      <c r="S198" s="21">
        <f t="shared" si="73"/>
        <v>1378.1167398434316</v>
      </c>
      <c r="T198" s="21">
        <f t="shared" si="74"/>
        <v>432.80515542631218</v>
      </c>
      <c r="U198" s="21">
        <f t="shared" si="75"/>
        <v>130274.35178331996</v>
      </c>
      <c r="W198" s="86">
        <f t="shared" si="76"/>
        <v>187</v>
      </c>
      <c r="X198" s="21">
        <f t="shared" si="77"/>
        <v>1132.0522777899071</v>
      </c>
      <c r="Y198" s="21">
        <f t="shared" si="91"/>
        <v>444.67565238401352</v>
      </c>
      <c r="Z198" s="21">
        <f t="shared" si="78"/>
        <v>133847.37136758806</v>
      </c>
      <c r="AB198" s="86">
        <f t="shared" si="79"/>
        <v>187</v>
      </c>
      <c r="AC198" s="21">
        <f t="shared" si="80"/>
        <v>999.06197645638304</v>
      </c>
      <c r="AD198" s="21">
        <f t="shared" si="81"/>
        <v>438.52679216418369</v>
      </c>
      <c r="AE198" s="21">
        <f t="shared" si="82"/>
        <v>131996.56444141929</v>
      </c>
      <c r="AG198" s="86">
        <f t="shared" si="83"/>
        <v>187</v>
      </c>
      <c r="AH198" s="21">
        <f t="shared" si="84"/>
        <v>739.00802180949472</v>
      </c>
      <c r="AI198" s="21">
        <f t="shared" si="85"/>
        <v>399.7134069881044</v>
      </c>
      <c r="AJ198" s="21">
        <f t="shared" si="86"/>
        <v>120313.73550341942</v>
      </c>
      <c r="AL198" s="86">
        <f t="shared" si="87"/>
        <v>187</v>
      </c>
      <c r="AM198" s="21">
        <f t="shared" si="88"/>
        <v>553.13345387591653</v>
      </c>
      <c r="AN198" s="21">
        <f t="shared" si="89"/>
        <v>344.52333652251747</v>
      </c>
      <c r="AO198" s="21">
        <f t="shared" si="90"/>
        <v>103701.52429327776</v>
      </c>
    </row>
    <row r="199" spans="4:41" ht="11" customHeight="1">
      <c r="D199" s="40">
        <v>187</v>
      </c>
      <c r="E199" s="41">
        <f t="shared" si="67"/>
        <v>69</v>
      </c>
      <c r="F199" s="42">
        <f t="shared" si="69"/>
        <v>77.703979226269823</v>
      </c>
      <c r="G199" s="112">
        <f t="shared" si="68"/>
        <v>23457.897747107214</v>
      </c>
      <c r="H199" s="19"/>
      <c r="M199" s="85">
        <v>188</v>
      </c>
      <c r="N199" s="33">
        <f t="shared" si="66"/>
        <v>92</v>
      </c>
      <c r="O199" s="33">
        <f t="shared" si="70"/>
        <v>308.83817598045022</v>
      </c>
      <c r="P199" s="30">
        <f t="shared" si="71"/>
        <v>93052.2909701155</v>
      </c>
      <c r="R199" s="86">
        <f t="shared" si="72"/>
        <v>188</v>
      </c>
      <c r="S199" s="21">
        <f t="shared" si="73"/>
        <v>1378.1167398434316</v>
      </c>
      <c r="T199" s="21">
        <f t="shared" si="74"/>
        <v>429.65411681158844</v>
      </c>
      <c r="U199" s="21">
        <f t="shared" si="75"/>
        <v>129325.88916028812</v>
      </c>
      <c r="W199" s="86">
        <f t="shared" si="76"/>
        <v>188</v>
      </c>
      <c r="X199" s="21">
        <f t="shared" si="77"/>
        <v>1132.0522777899071</v>
      </c>
      <c r="Y199" s="21">
        <f t="shared" si="91"/>
        <v>442.3843969659938</v>
      </c>
      <c r="Z199" s="21">
        <f t="shared" si="78"/>
        <v>133157.70348676413</v>
      </c>
      <c r="AB199" s="86">
        <f t="shared" si="79"/>
        <v>188</v>
      </c>
      <c r="AC199" s="21">
        <f t="shared" si="80"/>
        <v>999.06197645638304</v>
      </c>
      <c r="AD199" s="21">
        <f t="shared" si="81"/>
        <v>436.65834154987641</v>
      </c>
      <c r="AE199" s="21">
        <f t="shared" si="82"/>
        <v>131434.16080651278</v>
      </c>
      <c r="AG199" s="86">
        <f t="shared" si="83"/>
        <v>188</v>
      </c>
      <c r="AH199" s="21">
        <f t="shared" si="84"/>
        <v>739.00802180949472</v>
      </c>
      <c r="AI199" s="21">
        <f t="shared" si="85"/>
        <v>398.58242493869972</v>
      </c>
      <c r="AJ199" s="21">
        <f t="shared" si="86"/>
        <v>119973.30990654862</v>
      </c>
      <c r="AL199" s="86">
        <f t="shared" si="87"/>
        <v>188</v>
      </c>
      <c r="AM199" s="21">
        <f t="shared" si="88"/>
        <v>553.13345387591653</v>
      </c>
      <c r="AN199" s="21">
        <f t="shared" si="89"/>
        <v>343.82796946467283</v>
      </c>
      <c r="AO199" s="21">
        <f t="shared" si="90"/>
        <v>103492.21880886653</v>
      </c>
    </row>
    <row r="200" spans="4:41" ht="11" customHeight="1">
      <c r="D200" s="40">
        <v>188</v>
      </c>
      <c r="E200" s="41">
        <f t="shared" si="67"/>
        <v>69</v>
      </c>
      <c r="F200" s="42">
        <f t="shared" si="69"/>
        <v>78.192992490357383</v>
      </c>
      <c r="G200" s="112">
        <f t="shared" si="68"/>
        <v>23605.09073959757</v>
      </c>
      <c r="H200" s="19"/>
      <c r="M200" s="85">
        <v>189</v>
      </c>
      <c r="N200" s="33">
        <f t="shared" si="66"/>
        <v>92</v>
      </c>
      <c r="O200" s="33">
        <f t="shared" si="70"/>
        <v>310.17430323371838</v>
      </c>
      <c r="P200" s="30">
        <f t="shared" si="71"/>
        <v>93454.465273349226</v>
      </c>
      <c r="R200" s="86">
        <f t="shared" si="72"/>
        <v>189</v>
      </c>
      <c r="S200" s="21">
        <f t="shared" si="73"/>
        <v>1378.1167398434316</v>
      </c>
      <c r="T200" s="21">
        <f t="shared" si="74"/>
        <v>426.49257473481566</v>
      </c>
      <c r="U200" s="21">
        <f t="shared" si="75"/>
        <v>128374.2649951795</v>
      </c>
      <c r="W200" s="86">
        <f t="shared" si="76"/>
        <v>189</v>
      </c>
      <c r="X200" s="21">
        <f t="shared" si="77"/>
        <v>1132.0522777899071</v>
      </c>
      <c r="Y200" s="21">
        <f t="shared" si="91"/>
        <v>440.08550402991409</v>
      </c>
      <c r="Z200" s="21">
        <f t="shared" si="78"/>
        <v>132465.73671300412</v>
      </c>
      <c r="AB200" s="86">
        <f t="shared" si="79"/>
        <v>189</v>
      </c>
      <c r="AC200" s="21">
        <f t="shared" si="80"/>
        <v>999.06197645638304</v>
      </c>
      <c r="AD200" s="21">
        <f t="shared" si="81"/>
        <v>434.78366276685466</v>
      </c>
      <c r="AE200" s="21">
        <f t="shared" si="82"/>
        <v>130869.88249282325</v>
      </c>
      <c r="AG200" s="86">
        <f t="shared" si="83"/>
        <v>189</v>
      </c>
      <c r="AH200" s="21">
        <f t="shared" si="84"/>
        <v>739.00802180949472</v>
      </c>
      <c r="AI200" s="21">
        <f t="shared" si="85"/>
        <v>397.44767294913044</v>
      </c>
      <c r="AJ200" s="21">
        <f t="shared" si="86"/>
        <v>119631.74955768825</v>
      </c>
      <c r="AL200" s="86">
        <f t="shared" si="87"/>
        <v>189</v>
      </c>
      <c r="AM200" s="21">
        <f t="shared" si="88"/>
        <v>553.13345387591653</v>
      </c>
      <c r="AN200" s="21">
        <f t="shared" si="89"/>
        <v>343.13028451663541</v>
      </c>
      <c r="AO200" s="21">
        <f t="shared" si="90"/>
        <v>103282.21563950725</v>
      </c>
    </row>
    <row r="201" spans="4:41" ht="11" customHeight="1">
      <c r="D201" s="40">
        <v>189</v>
      </c>
      <c r="E201" s="41">
        <f t="shared" si="67"/>
        <v>69</v>
      </c>
      <c r="F201" s="42">
        <f t="shared" si="69"/>
        <v>78.683635798658571</v>
      </c>
      <c r="G201" s="112">
        <f t="shared" si="68"/>
        <v>23752.774375396228</v>
      </c>
      <c r="H201" s="19"/>
      <c r="M201" s="85">
        <v>190</v>
      </c>
      <c r="N201" s="33">
        <f t="shared" si="66"/>
        <v>92</v>
      </c>
      <c r="O201" s="33">
        <f t="shared" si="70"/>
        <v>311.51488424449741</v>
      </c>
      <c r="P201" s="30">
        <f t="shared" si="71"/>
        <v>93857.980157593716</v>
      </c>
      <c r="R201" s="86">
        <f t="shared" si="72"/>
        <v>190</v>
      </c>
      <c r="S201" s="21">
        <f t="shared" si="73"/>
        <v>1378.1167398434316</v>
      </c>
      <c r="T201" s="21">
        <f t="shared" si="74"/>
        <v>423.32049418445354</v>
      </c>
      <c r="U201" s="21">
        <f t="shared" si="75"/>
        <v>127419.46874952053</v>
      </c>
      <c r="W201" s="86">
        <f t="shared" si="76"/>
        <v>190</v>
      </c>
      <c r="X201" s="21">
        <f t="shared" si="77"/>
        <v>1132.0522777899071</v>
      </c>
      <c r="Y201" s="21">
        <f t="shared" si="91"/>
        <v>437.77894811738071</v>
      </c>
      <c r="Z201" s="21">
        <f t="shared" si="78"/>
        <v>131771.46338333157</v>
      </c>
      <c r="AB201" s="86">
        <f t="shared" si="79"/>
        <v>190</v>
      </c>
      <c r="AC201" s="21">
        <f t="shared" si="80"/>
        <v>999.06197645638304</v>
      </c>
      <c r="AD201" s="21">
        <f t="shared" si="81"/>
        <v>432.90273505455622</v>
      </c>
      <c r="AE201" s="21">
        <f t="shared" si="82"/>
        <v>130303.72325142141</v>
      </c>
      <c r="AG201" s="86">
        <f t="shared" si="83"/>
        <v>190</v>
      </c>
      <c r="AH201" s="21">
        <f t="shared" si="84"/>
        <v>739.00802180949472</v>
      </c>
      <c r="AI201" s="21">
        <f t="shared" si="85"/>
        <v>396.30913845292918</v>
      </c>
      <c r="AJ201" s="21">
        <f t="shared" si="86"/>
        <v>119289.05067433168</v>
      </c>
      <c r="AL201" s="86">
        <f t="shared" si="87"/>
        <v>190</v>
      </c>
      <c r="AM201" s="21">
        <f t="shared" si="88"/>
        <v>553.13345387591653</v>
      </c>
      <c r="AN201" s="21">
        <f t="shared" si="89"/>
        <v>342.43027395210447</v>
      </c>
      <c r="AO201" s="21">
        <f t="shared" si="90"/>
        <v>103071.51245958345</v>
      </c>
    </row>
    <row r="202" spans="4:41" ht="11" customHeight="1">
      <c r="D202" s="40">
        <v>190</v>
      </c>
      <c r="E202" s="41">
        <f t="shared" si="67"/>
        <v>69</v>
      </c>
      <c r="F202" s="42">
        <f t="shared" si="69"/>
        <v>79.175914584654095</v>
      </c>
      <c r="G202" s="112">
        <f t="shared" si="68"/>
        <v>23900.950289980883</v>
      </c>
      <c r="H202" s="19"/>
      <c r="M202" s="85">
        <v>191</v>
      </c>
      <c r="N202" s="33">
        <f t="shared" si="66"/>
        <v>92</v>
      </c>
      <c r="O202" s="33">
        <f t="shared" si="70"/>
        <v>312.85993385864572</v>
      </c>
      <c r="P202" s="30">
        <f t="shared" si="71"/>
        <v>94262.840091452366</v>
      </c>
      <c r="R202" s="86">
        <f t="shared" si="72"/>
        <v>191</v>
      </c>
      <c r="S202" s="21">
        <f t="shared" si="73"/>
        <v>1378.1167398434316</v>
      </c>
      <c r="T202" s="21">
        <f t="shared" si="74"/>
        <v>420.13784003225697</v>
      </c>
      <c r="U202" s="21">
        <f t="shared" si="75"/>
        <v>126461.48984970935</v>
      </c>
      <c r="W202" s="86">
        <f t="shared" si="76"/>
        <v>191</v>
      </c>
      <c r="X202" s="21">
        <f t="shared" si="77"/>
        <v>1132.0522777899071</v>
      </c>
      <c r="Y202" s="21">
        <f t="shared" si="91"/>
        <v>435.46470368513889</v>
      </c>
      <c r="Z202" s="21">
        <f t="shared" si="78"/>
        <v>131074.87580922683</v>
      </c>
      <c r="AB202" s="86">
        <f t="shared" si="79"/>
        <v>191</v>
      </c>
      <c r="AC202" s="21">
        <f t="shared" si="80"/>
        <v>999.06197645638304</v>
      </c>
      <c r="AD202" s="21">
        <f t="shared" si="81"/>
        <v>431.01553758321671</v>
      </c>
      <c r="AE202" s="21">
        <f t="shared" si="82"/>
        <v>129735.67681254823</v>
      </c>
      <c r="AG202" s="86">
        <f t="shared" si="83"/>
        <v>191</v>
      </c>
      <c r="AH202" s="21">
        <f t="shared" si="84"/>
        <v>739.00802180949472</v>
      </c>
      <c r="AI202" s="21">
        <f t="shared" si="85"/>
        <v>395.16680884174065</v>
      </c>
      <c r="AJ202" s="21">
        <f t="shared" si="86"/>
        <v>118945.20946136392</v>
      </c>
      <c r="AL202" s="86">
        <f t="shared" si="87"/>
        <v>191</v>
      </c>
      <c r="AM202" s="21">
        <f t="shared" si="88"/>
        <v>553.13345387591653</v>
      </c>
      <c r="AN202" s="21">
        <f t="shared" si="89"/>
        <v>341.72793001902511</v>
      </c>
      <c r="AO202" s="21">
        <f t="shared" si="90"/>
        <v>102860.10693572657</v>
      </c>
    </row>
    <row r="203" spans="4:41" ht="11" customHeight="1">
      <c r="D203" s="40">
        <v>191</v>
      </c>
      <c r="E203" s="41">
        <f t="shared" si="67"/>
        <v>69</v>
      </c>
      <c r="F203" s="42">
        <f t="shared" si="69"/>
        <v>79.669834299936284</v>
      </c>
      <c r="G203" s="112">
        <f t="shared" si="68"/>
        <v>24049.62012428082</v>
      </c>
      <c r="H203" s="19"/>
      <c r="M203" s="85">
        <v>192</v>
      </c>
      <c r="N203" s="33">
        <f t="shared" si="66"/>
        <v>92</v>
      </c>
      <c r="O203" s="33">
        <f t="shared" si="70"/>
        <v>314.20946697150788</v>
      </c>
      <c r="P203" s="30">
        <f t="shared" si="71"/>
        <v>94669.049558423867</v>
      </c>
      <c r="R203" s="86">
        <f t="shared" si="72"/>
        <v>192</v>
      </c>
      <c r="S203" s="21">
        <f t="shared" si="73"/>
        <v>1378.1167398434316</v>
      </c>
      <c r="T203" s="21">
        <f t="shared" si="74"/>
        <v>416.9445770328864</v>
      </c>
      <c r="U203" s="21">
        <f t="shared" si="75"/>
        <v>125500.31768689881</v>
      </c>
      <c r="W203" s="86">
        <f t="shared" si="76"/>
        <v>192</v>
      </c>
      <c r="X203" s="21">
        <f t="shared" si="77"/>
        <v>1132.0522777899071</v>
      </c>
      <c r="Y203" s="21">
        <f t="shared" si="91"/>
        <v>433.14274510478975</v>
      </c>
      <c r="Z203" s="21">
        <f t="shared" si="78"/>
        <v>130375.96627654172</v>
      </c>
      <c r="AB203" s="86">
        <f t="shared" si="79"/>
        <v>192</v>
      </c>
      <c r="AC203" s="21">
        <f t="shared" si="80"/>
        <v>999.06197645638304</v>
      </c>
      <c r="AD203" s="21">
        <f t="shared" si="81"/>
        <v>429.12204945363948</v>
      </c>
      <c r="AE203" s="21">
        <f t="shared" si="82"/>
        <v>129165.73688554548</v>
      </c>
      <c r="AG203" s="86">
        <f t="shared" si="83"/>
        <v>192</v>
      </c>
      <c r="AH203" s="21">
        <f t="shared" si="84"/>
        <v>739.00802180949472</v>
      </c>
      <c r="AI203" s="21">
        <f t="shared" si="85"/>
        <v>394.02067146518147</v>
      </c>
      <c r="AJ203" s="21">
        <f t="shared" si="86"/>
        <v>118600.22211101961</v>
      </c>
      <c r="AL203" s="86">
        <f t="shared" si="87"/>
        <v>192</v>
      </c>
      <c r="AM203" s="21">
        <f t="shared" si="88"/>
        <v>553.13345387591653</v>
      </c>
      <c r="AN203" s="21">
        <f t="shared" si="89"/>
        <v>341.02324493950221</v>
      </c>
      <c r="AO203" s="21">
        <f t="shared" si="90"/>
        <v>102647.99672679015</v>
      </c>
    </row>
    <row r="204" spans="4:41" ht="11" customHeight="1">
      <c r="D204" s="40">
        <v>192</v>
      </c>
      <c r="E204" s="41">
        <f t="shared" si="67"/>
        <v>69</v>
      </c>
      <c r="F204" s="42">
        <f t="shared" si="69"/>
        <v>80.165400414269399</v>
      </c>
      <c r="G204" s="112">
        <f t="shared" si="68"/>
        <v>24198.785524695089</v>
      </c>
      <c r="H204" s="19"/>
      <c r="M204" s="85">
        <v>193</v>
      </c>
      <c r="N204" s="33">
        <f t="shared" ref="N204:N267" si="92">$B$21+$B$22</f>
        <v>92</v>
      </c>
      <c r="O204" s="33">
        <f t="shared" si="70"/>
        <v>315.56349852807955</v>
      </c>
      <c r="P204" s="30">
        <f t="shared" si="71"/>
        <v>95076.613056951945</v>
      </c>
      <c r="R204" s="86">
        <f t="shared" si="72"/>
        <v>193</v>
      </c>
      <c r="S204" s="21">
        <f t="shared" si="73"/>
        <v>1378.1167398434316</v>
      </c>
      <c r="T204" s="21">
        <f t="shared" si="74"/>
        <v>413.74066982351792</v>
      </c>
      <c r="U204" s="21">
        <f t="shared" si="75"/>
        <v>124535.94161687889</v>
      </c>
      <c r="W204" s="86">
        <f t="shared" si="76"/>
        <v>193</v>
      </c>
      <c r="X204" s="21">
        <f t="shared" si="77"/>
        <v>1132.0522777899071</v>
      </c>
      <c r="Y204" s="21">
        <f t="shared" si="91"/>
        <v>430.81304666250611</v>
      </c>
      <c r="Z204" s="21">
        <f t="shared" si="78"/>
        <v>129674.72704541431</v>
      </c>
      <c r="AB204" s="86">
        <f t="shared" si="79"/>
        <v>193</v>
      </c>
      <c r="AC204" s="21">
        <f t="shared" si="80"/>
        <v>999.06197645638304</v>
      </c>
      <c r="AD204" s="21">
        <f t="shared" si="81"/>
        <v>427.22224969696367</v>
      </c>
      <c r="AE204" s="21">
        <f t="shared" si="82"/>
        <v>128593.89715878606</v>
      </c>
      <c r="AG204" s="86">
        <f t="shared" si="83"/>
        <v>193</v>
      </c>
      <c r="AH204" s="21">
        <f t="shared" si="84"/>
        <v>739.00802180949472</v>
      </c>
      <c r="AI204" s="21">
        <f t="shared" si="85"/>
        <v>392.87071363070044</v>
      </c>
      <c r="AJ204" s="21">
        <f t="shared" si="86"/>
        <v>118254.08480284082</v>
      </c>
      <c r="AL204" s="86">
        <f t="shared" si="87"/>
        <v>193</v>
      </c>
      <c r="AM204" s="21">
        <f t="shared" si="88"/>
        <v>553.13345387591653</v>
      </c>
      <c r="AN204" s="21">
        <f t="shared" si="89"/>
        <v>340.31621090971413</v>
      </c>
      <c r="AO204" s="21">
        <f t="shared" si="90"/>
        <v>102435.17948382396</v>
      </c>
    </row>
    <row r="205" spans="4:41" ht="11" customHeight="1">
      <c r="D205" s="40">
        <v>193</v>
      </c>
      <c r="E205" s="41">
        <f t="shared" ref="E205:E228" si="93">$G$7</f>
        <v>69</v>
      </c>
      <c r="F205" s="42">
        <f t="shared" si="69"/>
        <v>80.6626184156503</v>
      </c>
      <c r="G205" s="112">
        <f t="shared" ref="G205:G228" si="94">G204+G204*$G$4/12+E205</f>
        <v>24348.448143110742</v>
      </c>
      <c r="H205" s="19"/>
      <c r="M205" s="85">
        <v>194</v>
      </c>
      <c r="N205" s="33">
        <f t="shared" si="92"/>
        <v>92</v>
      </c>
      <c r="O205" s="33">
        <f t="shared" si="70"/>
        <v>316.92204352317316</v>
      </c>
      <c r="P205" s="30">
        <f t="shared" si="71"/>
        <v>95485.535100475114</v>
      </c>
      <c r="R205" s="86">
        <f t="shared" si="72"/>
        <v>194</v>
      </c>
      <c r="S205" s="21">
        <f t="shared" si="73"/>
        <v>1378.1167398434316</v>
      </c>
      <c r="T205" s="21">
        <f t="shared" si="74"/>
        <v>410.5260829234515</v>
      </c>
      <c r="U205" s="21">
        <f t="shared" si="75"/>
        <v>123568.3509599589</v>
      </c>
      <c r="W205" s="86">
        <f t="shared" si="76"/>
        <v>194</v>
      </c>
      <c r="X205" s="21">
        <f t="shared" si="77"/>
        <v>1132.0522777899071</v>
      </c>
      <c r="Y205" s="21">
        <f t="shared" si="91"/>
        <v>428.47558255874804</v>
      </c>
      <c r="Z205" s="21">
        <f t="shared" si="78"/>
        <v>128971.15035018316</v>
      </c>
      <c r="AB205" s="86">
        <f t="shared" si="79"/>
        <v>194</v>
      </c>
      <c r="AC205" s="21">
        <f t="shared" si="80"/>
        <v>999.06197645638304</v>
      </c>
      <c r="AD205" s="21">
        <f t="shared" si="81"/>
        <v>425.3161172744322</v>
      </c>
      <c r="AE205" s="21">
        <f t="shared" si="82"/>
        <v>128020.1512996041</v>
      </c>
      <c r="AG205" s="86">
        <f t="shared" si="83"/>
        <v>194</v>
      </c>
      <c r="AH205" s="21">
        <f t="shared" si="84"/>
        <v>739.00802180949472</v>
      </c>
      <c r="AI205" s="21">
        <f t="shared" si="85"/>
        <v>391.71692260343775</v>
      </c>
      <c r="AJ205" s="21">
        <f t="shared" si="86"/>
        <v>117906.79370363476</v>
      </c>
      <c r="AL205" s="86">
        <f t="shared" si="87"/>
        <v>194</v>
      </c>
      <c r="AM205" s="21">
        <f t="shared" si="88"/>
        <v>553.13345387591653</v>
      </c>
      <c r="AN205" s="21">
        <f t="shared" si="89"/>
        <v>339.60682009982685</v>
      </c>
      <c r="AO205" s="21">
        <f t="shared" si="90"/>
        <v>102221.65285004787</v>
      </c>
    </row>
    <row r="206" spans="4:41" ht="11" customHeight="1">
      <c r="D206" s="40">
        <v>194</v>
      </c>
      <c r="E206" s="41">
        <f t="shared" si="93"/>
        <v>69</v>
      </c>
      <c r="F206" s="42">
        <f t="shared" ref="F206:F228" si="95">G205*$G$4/12</f>
        <v>81.161493810369137</v>
      </c>
      <c r="G206" s="112">
        <f t="shared" si="94"/>
        <v>24498.609636921112</v>
      </c>
      <c r="H206" s="19"/>
      <c r="M206" s="85">
        <v>195</v>
      </c>
      <c r="N206" s="33">
        <f t="shared" si="92"/>
        <v>92</v>
      </c>
      <c r="O206" s="33">
        <f t="shared" ref="O206:O269" si="96">P205*$P$4/12</f>
        <v>318.28511700158373</v>
      </c>
      <c r="P206" s="30">
        <f t="shared" ref="P206:P269" si="97">P205+O206+N206</f>
        <v>95895.820217476692</v>
      </c>
      <c r="R206" s="86">
        <f t="shared" ref="R206:R269" si="98">IF(LEN(R205)=0,"",IF(R205+1&lt;=(90*12-($B$13*12+40*12)),R205+1,""))</f>
        <v>195</v>
      </c>
      <c r="S206" s="21">
        <f t="shared" ref="S206:S269" si="99">IF(LEN(R206)=0,"",$U$7)</f>
        <v>1378.1167398434316</v>
      </c>
      <c r="T206" s="21">
        <f t="shared" ref="T206:T269" si="100">IF(LEN(R206)=0,"",(U205-S206)*$U$4/12)</f>
        <v>407.30078073371823</v>
      </c>
      <c r="U206" s="21">
        <f t="shared" ref="U206:U269" si="101">IF(LEN(R206)=0,"",U205-S206+T206)</f>
        <v>122597.53500084918</v>
      </c>
      <c r="W206" s="86">
        <f t="shared" ref="W206:W269" si="102">IF(LEN(W205)=0,"",IF(W205+1&lt;=(90*12-($B$13*12+37*12)),W205+1,""))</f>
        <v>195</v>
      </c>
      <c r="X206" s="21">
        <f t="shared" ref="X206:X269" si="103">IF(LEN(W206)=0,"",$Z$7)</f>
        <v>1132.0522777899071</v>
      </c>
      <c r="Y206" s="21">
        <f t="shared" si="91"/>
        <v>426.13032690797758</v>
      </c>
      <c r="Z206" s="21">
        <f t="shared" ref="Z206:Z269" si="104">IF(LEN(W206)=0,"",Z205-X206+Y206)</f>
        <v>128265.22839930124</v>
      </c>
      <c r="AB206" s="86">
        <f t="shared" ref="AB206:AB269" si="105">IF(LEN(AB205)=0,"",IF(AB205+1&lt;=(90*12-($B$13*12+35*12)),AB205+1,""))</f>
        <v>195</v>
      </c>
      <c r="AC206" s="21">
        <f t="shared" ref="AC206:AC269" si="106">IF(LEN(AB206)=0,"",$AE$7)</f>
        <v>999.06197645638304</v>
      </c>
      <c r="AD206" s="21">
        <f t="shared" ref="AD206:AD269" si="107">IF(LEN(AB206)=0,"",(AE205-AC206)*$AE$4/12)</f>
        <v>423.40363107715899</v>
      </c>
      <c r="AE206" s="21">
        <f t="shared" ref="AE206:AE269" si="108">IF(LEN(AB206)=0,"",AE205-AC206+AD206)</f>
        <v>127444.49295422487</v>
      </c>
      <c r="AG206" s="86">
        <f t="shared" ref="AG206:AG269" si="109">IF(LEN(AG205)=0,"",IF(AG205+1&lt;=(90*12-($B$13*12+30*12)),AG205+1,""))</f>
        <v>195</v>
      </c>
      <c r="AH206" s="21">
        <f t="shared" ref="AH206:AH269" si="110">IF(LEN(AG206)=0,"",$AJ$7)</f>
        <v>739.00802180949472</v>
      </c>
      <c r="AI206" s="21">
        <f t="shared" ref="AI206:AI269" si="111">IF(LEN(AG206)=0,"",(AJ205-AH206)*$AJ$4/12)</f>
        <v>390.55928560608419</v>
      </c>
      <c r="AJ206" s="21">
        <f t="shared" ref="AJ206:AJ269" si="112">IF(LEN(AG206)=0,"",AJ205-AH206+AI206)</f>
        <v>117558.34496743135</v>
      </c>
      <c r="AL206" s="86">
        <f t="shared" ref="AL206:AL269" si="113">IF(LEN(AL205)=0,"",IF(AL205+1&lt;=(90*12-($B$13*12+25*12)),AL205+1,""))</f>
        <v>195</v>
      </c>
      <c r="AM206" s="21">
        <f t="shared" ref="AM206:AM269" si="114">IF(LEN(AL206)=0,"",$AO$7)</f>
        <v>553.13345387591653</v>
      </c>
      <c r="AN206" s="21">
        <f t="shared" ref="AN206:AN269" si="115">IF(LEN(AL206)=0,"",(AO205-AM206)*$AO$4/12)</f>
        <v>338.89506465390656</v>
      </c>
      <c r="AO206" s="21">
        <f t="shared" ref="AO206:AO269" si="116">IF(LEN(AL206)=0,"",AO205-AM206+AN206)</f>
        <v>102007.41446082586</v>
      </c>
    </row>
    <row r="207" spans="4:41" ht="11" customHeight="1">
      <c r="D207" s="40">
        <v>195</v>
      </c>
      <c r="E207" s="41">
        <f t="shared" si="93"/>
        <v>69</v>
      </c>
      <c r="F207" s="42">
        <f t="shared" si="95"/>
        <v>81.662032123070375</v>
      </c>
      <c r="G207" s="112">
        <f t="shared" si="94"/>
        <v>24649.271669044181</v>
      </c>
      <c r="H207" s="19"/>
      <c r="M207" s="85">
        <v>196</v>
      </c>
      <c r="N207" s="33">
        <f t="shared" si="92"/>
        <v>92</v>
      </c>
      <c r="O207" s="33">
        <f t="shared" si="96"/>
        <v>319.65273405825565</v>
      </c>
      <c r="P207" s="30">
        <f t="shared" si="97"/>
        <v>96307.472951534946</v>
      </c>
      <c r="R207" s="86">
        <f t="shared" si="98"/>
        <v>196</v>
      </c>
      <c r="S207" s="21">
        <f t="shared" si="99"/>
        <v>1378.1167398434316</v>
      </c>
      <c r="T207" s="21">
        <f t="shared" si="100"/>
        <v>404.06472753668578</v>
      </c>
      <c r="U207" s="21">
        <f t="shared" si="101"/>
        <v>121623.48298854243</v>
      </c>
      <c r="W207" s="86">
        <f t="shared" si="102"/>
        <v>196</v>
      </c>
      <c r="X207" s="21">
        <f t="shared" si="103"/>
        <v>1132.0522777899071</v>
      </c>
      <c r="Y207" s="21">
        <f t="shared" ref="Y207:Y270" si="117">IF(LEN(W207)=0,"",(Z206-X207)*$Z$4/12)</f>
        <v>423.77725373837114</v>
      </c>
      <c r="Z207" s="21">
        <f t="shared" si="104"/>
        <v>127556.95337524971</v>
      </c>
      <c r="AB207" s="86">
        <f t="shared" si="105"/>
        <v>196</v>
      </c>
      <c r="AC207" s="21">
        <f t="shared" si="106"/>
        <v>999.06197645638304</v>
      </c>
      <c r="AD207" s="21">
        <f t="shared" si="107"/>
        <v>421.48476992589491</v>
      </c>
      <c r="AE207" s="21">
        <f t="shared" si="108"/>
        <v>126866.91574769438</v>
      </c>
      <c r="AG207" s="86">
        <f t="shared" si="109"/>
        <v>196</v>
      </c>
      <c r="AH207" s="21">
        <f t="shared" si="110"/>
        <v>739.00802180949472</v>
      </c>
      <c r="AI207" s="21">
        <f t="shared" si="111"/>
        <v>389.39778981873951</v>
      </c>
      <c r="AJ207" s="21">
        <f t="shared" si="112"/>
        <v>117208.73473544059</v>
      </c>
      <c r="AL207" s="86">
        <f t="shared" si="113"/>
        <v>196</v>
      </c>
      <c r="AM207" s="21">
        <f t="shared" si="114"/>
        <v>553.13345387591653</v>
      </c>
      <c r="AN207" s="21">
        <f t="shared" si="115"/>
        <v>338.18093668983317</v>
      </c>
      <c r="AO207" s="21">
        <f t="shared" si="116"/>
        <v>101792.46194363979</v>
      </c>
    </row>
    <row r="208" spans="4:41" ht="11" customHeight="1">
      <c r="D208" s="40">
        <v>196</v>
      </c>
      <c r="E208" s="41">
        <f t="shared" si="93"/>
        <v>69</v>
      </c>
      <c r="F208" s="42">
        <f t="shared" si="95"/>
        <v>82.164238896813941</v>
      </c>
      <c r="G208" s="112">
        <f t="shared" si="94"/>
        <v>24800.435907940995</v>
      </c>
      <c r="H208" s="19"/>
      <c r="M208" s="85">
        <v>197</v>
      </c>
      <c r="N208" s="33">
        <f t="shared" si="92"/>
        <v>92</v>
      </c>
      <c r="O208" s="33">
        <f t="shared" si="96"/>
        <v>321.02490983844984</v>
      </c>
      <c r="P208" s="30">
        <f t="shared" si="97"/>
        <v>96720.497861373398</v>
      </c>
      <c r="R208" s="86">
        <f t="shared" si="98"/>
        <v>197</v>
      </c>
      <c r="S208" s="21">
        <f t="shared" si="99"/>
        <v>1378.1167398434316</v>
      </c>
      <c r="T208" s="21">
        <f t="shared" si="100"/>
        <v>400.81788749566334</v>
      </c>
      <c r="U208" s="21">
        <f t="shared" si="101"/>
        <v>120646.18413619466</v>
      </c>
      <c r="W208" s="86">
        <f t="shared" si="102"/>
        <v>197</v>
      </c>
      <c r="X208" s="21">
        <f t="shared" si="103"/>
        <v>1132.0522777899071</v>
      </c>
      <c r="Y208" s="21">
        <f t="shared" si="117"/>
        <v>421.41633699153272</v>
      </c>
      <c r="Z208" s="21">
        <f t="shared" si="104"/>
        <v>126846.31743445134</v>
      </c>
      <c r="AB208" s="86">
        <f t="shared" si="105"/>
        <v>197</v>
      </c>
      <c r="AC208" s="21">
        <f t="shared" si="106"/>
        <v>999.06197645638304</v>
      </c>
      <c r="AD208" s="21">
        <f t="shared" si="107"/>
        <v>419.55951257079329</v>
      </c>
      <c r="AE208" s="21">
        <f t="shared" si="108"/>
        <v>126287.41328380878</v>
      </c>
      <c r="AG208" s="86">
        <f t="shared" si="109"/>
        <v>197</v>
      </c>
      <c r="AH208" s="21">
        <f t="shared" si="110"/>
        <v>739.00802180949472</v>
      </c>
      <c r="AI208" s="21">
        <f t="shared" si="111"/>
        <v>388.23242237877031</v>
      </c>
      <c r="AJ208" s="21">
        <f t="shared" si="112"/>
        <v>116857.95913600987</v>
      </c>
      <c r="AL208" s="86">
        <f t="shared" si="113"/>
        <v>197</v>
      </c>
      <c r="AM208" s="21">
        <f t="shared" si="114"/>
        <v>553.13345387591653</v>
      </c>
      <c r="AN208" s="21">
        <f t="shared" si="115"/>
        <v>337.46442829921295</v>
      </c>
      <c r="AO208" s="21">
        <f t="shared" si="116"/>
        <v>101576.79291806309</v>
      </c>
    </row>
    <row r="209" spans="4:41" ht="11" customHeight="1">
      <c r="D209" s="40">
        <v>197</v>
      </c>
      <c r="E209" s="41">
        <f t="shared" si="93"/>
        <v>69</v>
      </c>
      <c r="F209" s="42">
        <f t="shared" si="95"/>
        <v>82.66811969313666</v>
      </c>
      <c r="G209" s="112">
        <f t="shared" si="94"/>
        <v>24952.10402763413</v>
      </c>
      <c r="H209" s="19"/>
      <c r="M209" s="85">
        <v>198</v>
      </c>
      <c r="N209" s="33">
        <f t="shared" si="92"/>
        <v>92</v>
      </c>
      <c r="O209" s="33">
        <f t="shared" si="96"/>
        <v>322.40165953791137</v>
      </c>
      <c r="P209" s="30">
        <f t="shared" si="97"/>
        <v>97134.899520911305</v>
      </c>
      <c r="R209" s="86">
        <f t="shared" si="98"/>
        <v>198</v>
      </c>
      <c r="S209" s="21">
        <f t="shared" si="99"/>
        <v>1378.1167398434316</v>
      </c>
      <c r="T209" s="21">
        <f t="shared" si="100"/>
        <v>397.56022465450405</v>
      </c>
      <c r="U209" s="21">
        <f t="shared" si="101"/>
        <v>119665.62762100573</v>
      </c>
      <c r="W209" s="86">
        <f t="shared" si="102"/>
        <v>198</v>
      </c>
      <c r="X209" s="21">
        <f t="shared" si="103"/>
        <v>1132.0522777899071</v>
      </c>
      <c r="Y209" s="21">
        <f t="shared" si="117"/>
        <v>419.0475505222048</v>
      </c>
      <c r="Z209" s="21">
        <f t="shared" si="104"/>
        <v>126133.31270718364</v>
      </c>
      <c r="AB209" s="86">
        <f t="shared" si="105"/>
        <v>198</v>
      </c>
      <c r="AC209" s="21">
        <f t="shared" si="106"/>
        <v>999.06197645638304</v>
      </c>
      <c r="AD209" s="21">
        <f t="shared" si="107"/>
        <v>417.62783769117465</v>
      </c>
      <c r="AE209" s="21">
        <f t="shared" si="108"/>
        <v>125705.97914504357</v>
      </c>
      <c r="AG209" s="86">
        <f t="shared" si="109"/>
        <v>198</v>
      </c>
      <c r="AH209" s="21">
        <f t="shared" si="110"/>
        <v>739.00802180949472</v>
      </c>
      <c r="AI209" s="21">
        <f t="shared" si="111"/>
        <v>387.06317038066794</v>
      </c>
      <c r="AJ209" s="21">
        <f t="shared" si="112"/>
        <v>116506.01428458105</v>
      </c>
      <c r="AL209" s="86">
        <f t="shared" si="113"/>
        <v>198</v>
      </c>
      <c r="AM209" s="21">
        <f t="shared" si="114"/>
        <v>553.13345387591653</v>
      </c>
      <c r="AN209" s="21">
        <f t="shared" si="115"/>
        <v>336.74553154729057</v>
      </c>
      <c r="AO209" s="21">
        <f t="shared" si="116"/>
        <v>101360.40499573447</v>
      </c>
    </row>
    <row r="210" spans="4:41" ht="11" customHeight="1">
      <c r="D210" s="40">
        <v>198</v>
      </c>
      <c r="E210" s="41">
        <f t="shared" si="93"/>
        <v>69</v>
      </c>
      <c r="F210" s="42">
        <f t="shared" si="95"/>
        <v>83.17368009211377</v>
      </c>
      <c r="G210" s="112">
        <f t="shared" si="94"/>
        <v>25104.277707726244</v>
      </c>
      <c r="H210" s="19"/>
      <c r="M210" s="85">
        <v>199</v>
      </c>
      <c r="N210" s="33">
        <f t="shared" si="92"/>
        <v>92</v>
      </c>
      <c r="O210" s="33">
        <f t="shared" si="96"/>
        <v>323.78299840303771</v>
      </c>
      <c r="P210" s="30">
        <f t="shared" si="97"/>
        <v>97550.682519314345</v>
      </c>
      <c r="R210" s="86">
        <f t="shared" si="98"/>
        <v>199</v>
      </c>
      <c r="S210" s="21">
        <f t="shared" si="99"/>
        <v>1378.1167398434316</v>
      </c>
      <c r="T210" s="21">
        <f t="shared" si="100"/>
        <v>394.29170293720767</v>
      </c>
      <c r="U210" s="21">
        <f t="shared" si="101"/>
        <v>118681.8025840995</v>
      </c>
      <c r="W210" s="86">
        <f t="shared" si="102"/>
        <v>199</v>
      </c>
      <c r="X210" s="21">
        <f t="shared" si="103"/>
        <v>1132.0522777899071</v>
      </c>
      <c r="Y210" s="21">
        <f t="shared" si="117"/>
        <v>416.67086809797911</v>
      </c>
      <c r="Z210" s="21">
        <f t="shared" si="104"/>
        <v>125417.93129749171</v>
      </c>
      <c r="AB210" s="86">
        <f t="shared" si="105"/>
        <v>199</v>
      </c>
      <c r="AC210" s="21">
        <f t="shared" si="106"/>
        <v>999.06197645638304</v>
      </c>
      <c r="AD210" s="21">
        <f t="shared" si="107"/>
        <v>415.68972389529063</v>
      </c>
      <c r="AE210" s="21">
        <f t="shared" si="108"/>
        <v>125122.60689248248</v>
      </c>
      <c r="AG210" s="86">
        <f t="shared" si="109"/>
        <v>199</v>
      </c>
      <c r="AH210" s="21">
        <f t="shared" si="110"/>
        <v>739.00802180949472</v>
      </c>
      <c r="AI210" s="21">
        <f t="shared" si="111"/>
        <v>385.89002087590524</v>
      </c>
      <c r="AJ210" s="21">
        <f t="shared" si="112"/>
        <v>116152.89628364745</v>
      </c>
      <c r="AL210" s="86">
        <f t="shared" si="113"/>
        <v>199</v>
      </c>
      <c r="AM210" s="21">
        <f t="shared" si="114"/>
        <v>553.13345387591653</v>
      </c>
      <c r="AN210" s="21">
        <f t="shared" si="115"/>
        <v>336.0242384728619</v>
      </c>
      <c r="AO210" s="21">
        <f t="shared" si="116"/>
        <v>101143.29578033142</v>
      </c>
    </row>
    <row r="211" spans="4:41" ht="11" customHeight="1">
      <c r="D211" s="40">
        <v>199</v>
      </c>
      <c r="E211" s="41">
        <f t="shared" si="93"/>
        <v>69</v>
      </c>
      <c r="F211" s="42">
        <f t="shared" si="95"/>
        <v>83.680925692420814</v>
      </c>
      <c r="G211" s="112">
        <f t="shared" si="94"/>
        <v>25256.958633418664</v>
      </c>
      <c r="H211" s="19"/>
      <c r="M211" s="85">
        <v>200</v>
      </c>
      <c r="N211" s="33">
        <f t="shared" si="92"/>
        <v>92</v>
      </c>
      <c r="O211" s="33">
        <f t="shared" si="96"/>
        <v>325.16894173104782</v>
      </c>
      <c r="P211" s="30">
        <f t="shared" si="97"/>
        <v>97967.851461045386</v>
      </c>
      <c r="R211" s="86">
        <f t="shared" si="98"/>
        <v>200</v>
      </c>
      <c r="S211" s="21">
        <f t="shared" si="99"/>
        <v>1378.1167398434316</v>
      </c>
      <c r="T211" s="21">
        <f t="shared" si="100"/>
        <v>391.01228614752023</v>
      </c>
      <c r="U211" s="21">
        <f t="shared" si="101"/>
        <v>117694.69813040359</v>
      </c>
      <c r="W211" s="86">
        <f t="shared" si="102"/>
        <v>200</v>
      </c>
      <c r="X211" s="21">
        <f t="shared" si="103"/>
        <v>1132.0522777899071</v>
      </c>
      <c r="Y211" s="21">
        <f t="shared" si="117"/>
        <v>414.28626339900603</v>
      </c>
      <c r="Z211" s="21">
        <f t="shared" si="104"/>
        <v>124700.16528310081</v>
      </c>
      <c r="AB211" s="86">
        <f t="shared" si="105"/>
        <v>200</v>
      </c>
      <c r="AC211" s="21">
        <f t="shared" si="106"/>
        <v>999.06197645638304</v>
      </c>
      <c r="AD211" s="21">
        <f t="shared" si="107"/>
        <v>413.745149720087</v>
      </c>
      <c r="AE211" s="21">
        <f t="shared" si="108"/>
        <v>124537.29006574617</v>
      </c>
      <c r="AG211" s="86">
        <f t="shared" si="109"/>
        <v>200</v>
      </c>
      <c r="AH211" s="21">
        <f t="shared" si="110"/>
        <v>739.00802180949472</v>
      </c>
      <c r="AI211" s="21">
        <f t="shared" si="111"/>
        <v>384.71296087279319</v>
      </c>
      <c r="AJ211" s="21">
        <f t="shared" si="112"/>
        <v>115798.60122271076</v>
      </c>
      <c r="AL211" s="86">
        <f t="shared" si="113"/>
        <v>200</v>
      </c>
      <c r="AM211" s="21">
        <f t="shared" si="114"/>
        <v>553.13345387591653</v>
      </c>
      <c r="AN211" s="21">
        <f t="shared" si="115"/>
        <v>335.30054108818507</v>
      </c>
      <c r="AO211" s="21">
        <f t="shared" si="116"/>
        <v>100925.4628675437</v>
      </c>
    </row>
    <row r="212" spans="4:41" ht="11" customHeight="1">
      <c r="D212" s="40">
        <v>200</v>
      </c>
      <c r="E212" s="41">
        <f t="shared" si="93"/>
        <v>69</v>
      </c>
      <c r="F212" s="42">
        <f t="shared" si="95"/>
        <v>84.189862111395556</v>
      </c>
      <c r="G212" s="112">
        <f t="shared" si="94"/>
        <v>25410.148495530058</v>
      </c>
      <c r="H212" s="19"/>
      <c r="M212" s="85">
        <v>201</v>
      </c>
      <c r="N212" s="33">
        <f t="shared" si="92"/>
        <v>92</v>
      </c>
      <c r="O212" s="33">
        <f t="shared" si="96"/>
        <v>326.55950487015133</v>
      </c>
      <c r="P212" s="30">
        <f t="shared" si="97"/>
        <v>98386.410965915537</v>
      </c>
      <c r="R212" s="86">
        <f t="shared" si="98"/>
        <v>201</v>
      </c>
      <c r="S212" s="21">
        <f t="shared" si="99"/>
        <v>1378.1167398434316</v>
      </c>
      <c r="T212" s="21">
        <f t="shared" si="100"/>
        <v>387.72193796853384</v>
      </c>
      <c r="U212" s="21">
        <f t="shared" si="101"/>
        <v>116704.30332852868</v>
      </c>
      <c r="W212" s="86">
        <f t="shared" si="102"/>
        <v>201</v>
      </c>
      <c r="X212" s="21">
        <f t="shared" si="103"/>
        <v>1132.0522777899071</v>
      </c>
      <c r="Y212" s="21">
        <f t="shared" si="117"/>
        <v>411.89371001770309</v>
      </c>
      <c r="Z212" s="21">
        <f t="shared" si="104"/>
        <v>123980.00671532861</v>
      </c>
      <c r="AB212" s="86">
        <f t="shared" si="105"/>
        <v>201</v>
      </c>
      <c r="AC212" s="21">
        <f t="shared" si="106"/>
        <v>999.06197645638304</v>
      </c>
      <c r="AD212" s="21">
        <f t="shared" si="107"/>
        <v>411.79409363096596</v>
      </c>
      <c r="AE212" s="21">
        <f t="shared" si="108"/>
        <v>123950.02218292074</v>
      </c>
      <c r="AG212" s="86">
        <f t="shared" si="109"/>
        <v>201</v>
      </c>
      <c r="AH212" s="21">
        <f t="shared" si="110"/>
        <v>739.00802180949472</v>
      </c>
      <c r="AI212" s="21">
        <f t="shared" si="111"/>
        <v>383.53197733633755</v>
      </c>
      <c r="AJ212" s="21">
        <f t="shared" si="112"/>
        <v>115443.12517823761</v>
      </c>
      <c r="AL212" s="86">
        <f t="shared" si="113"/>
        <v>201</v>
      </c>
      <c r="AM212" s="21">
        <f t="shared" si="114"/>
        <v>553.13345387591653</v>
      </c>
      <c r="AN212" s="21">
        <f t="shared" si="115"/>
        <v>334.5744313788926</v>
      </c>
      <c r="AO212" s="21">
        <f t="shared" si="116"/>
        <v>100706.90384504668</v>
      </c>
    </row>
    <row r="213" spans="4:41" ht="11" customHeight="1">
      <c r="D213" s="40">
        <v>201</v>
      </c>
      <c r="E213" s="41">
        <f t="shared" si="93"/>
        <v>69</v>
      </c>
      <c r="F213" s="42">
        <f t="shared" si="95"/>
        <v>84.700494985100192</v>
      </c>
      <c r="G213" s="112">
        <f t="shared" si="94"/>
        <v>25563.848990515158</v>
      </c>
      <c r="H213" s="19"/>
      <c r="M213" s="85">
        <v>202</v>
      </c>
      <c r="N213" s="33">
        <f t="shared" si="92"/>
        <v>92</v>
      </c>
      <c r="O213" s="33">
        <f t="shared" si="96"/>
        <v>327.95470321971845</v>
      </c>
      <c r="P213" s="30">
        <f t="shared" si="97"/>
        <v>98806.365669135252</v>
      </c>
      <c r="R213" s="86">
        <f t="shared" si="98"/>
        <v>202</v>
      </c>
      <c r="S213" s="21">
        <f t="shared" si="99"/>
        <v>1378.1167398434316</v>
      </c>
      <c r="T213" s="21">
        <f t="shared" si="100"/>
        <v>384.4206219622842</v>
      </c>
      <c r="U213" s="21">
        <f t="shared" si="101"/>
        <v>115710.60721064753</v>
      </c>
      <c r="W213" s="86">
        <f t="shared" si="102"/>
        <v>202</v>
      </c>
      <c r="X213" s="21">
        <f t="shared" si="103"/>
        <v>1132.0522777899071</v>
      </c>
      <c r="Y213" s="21">
        <f t="shared" si="117"/>
        <v>409.4931814584624</v>
      </c>
      <c r="Z213" s="21">
        <f t="shared" si="104"/>
        <v>123257.44761899716</v>
      </c>
      <c r="AB213" s="86">
        <f t="shared" si="105"/>
        <v>202</v>
      </c>
      <c r="AC213" s="21">
        <f t="shared" si="106"/>
        <v>999.06197645638304</v>
      </c>
      <c r="AD213" s="21">
        <f t="shared" si="107"/>
        <v>409.83653402154783</v>
      </c>
      <c r="AE213" s="21">
        <f t="shared" si="108"/>
        <v>123360.79674048591</v>
      </c>
      <c r="AG213" s="86">
        <f t="shared" si="109"/>
        <v>202</v>
      </c>
      <c r="AH213" s="21">
        <f t="shared" si="110"/>
        <v>739.00802180949472</v>
      </c>
      <c r="AI213" s="21">
        <f t="shared" si="111"/>
        <v>382.34705718809369</v>
      </c>
      <c r="AJ213" s="21">
        <f t="shared" si="112"/>
        <v>115086.4642136162</v>
      </c>
      <c r="AL213" s="86">
        <f t="shared" si="113"/>
        <v>202</v>
      </c>
      <c r="AM213" s="21">
        <f t="shared" si="114"/>
        <v>553.13345387591653</v>
      </c>
      <c r="AN213" s="21">
        <f t="shared" si="115"/>
        <v>333.84590130390256</v>
      </c>
      <c r="AO213" s="21">
        <f t="shared" si="116"/>
        <v>100487.61629247466</v>
      </c>
    </row>
    <row r="214" spans="4:41" ht="11" customHeight="1">
      <c r="D214" s="40">
        <v>202</v>
      </c>
      <c r="E214" s="41">
        <f t="shared" si="93"/>
        <v>69</v>
      </c>
      <c r="F214" s="42">
        <f t="shared" si="95"/>
        <v>85.212829968383872</v>
      </c>
      <c r="G214" s="112">
        <f t="shared" si="94"/>
        <v>25718.061820483541</v>
      </c>
      <c r="H214" s="19"/>
      <c r="M214" s="85">
        <v>203</v>
      </c>
      <c r="N214" s="33">
        <f t="shared" si="92"/>
        <v>92</v>
      </c>
      <c r="O214" s="33">
        <f t="shared" si="96"/>
        <v>329.35455223045085</v>
      </c>
      <c r="P214" s="30">
        <f t="shared" si="97"/>
        <v>99227.7202213657</v>
      </c>
      <c r="R214" s="86">
        <f t="shared" si="98"/>
        <v>203</v>
      </c>
      <c r="S214" s="21">
        <f t="shared" si="99"/>
        <v>1378.1167398434316</v>
      </c>
      <c r="T214" s="21">
        <f t="shared" si="100"/>
        <v>381.10830156934702</v>
      </c>
      <c r="U214" s="21">
        <f t="shared" si="101"/>
        <v>114713.59877237344</v>
      </c>
      <c r="W214" s="86">
        <f t="shared" si="102"/>
        <v>203</v>
      </c>
      <c r="X214" s="21">
        <f t="shared" si="103"/>
        <v>1132.0522777899071</v>
      </c>
      <c r="Y214" s="21">
        <f t="shared" si="117"/>
        <v>407.08465113735753</v>
      </c>
      <c r="Z214" s="21">
        <f t="shared" si="104"/>
        <v>122532.47999234461</v>
      </c>
      <c r="AB214" s="86">
        <f t="shared" si="105"/>
        <v>203</v>
      </c>
      <c r="AC214" s="21">
        <f t="shared" si="106"/>
        <v>999.06197645638304</v>
      </c>
      <c r="AD214" s="21">
        <f t="shared" si="107"/>
        <v>407.87244921343176</v>
      </c>
      <c r="AE214" s="21">
        <f t="shared" si="108"/>
        <v>122769.60721324295</v>
      </c>
      <c r="AG214" s="86">
        <f t="shared" si="109"/>
        <v>203</v>
      </c>
      <c r="AH214" s="21">
        <f t="shared" si="110"/>
        <v>739.00802180949472</v>
      </c>
      <c r="AI214" s="21">
        <f t="shared" si="111"/>
        <v>381.1581873060224</v>
      </c>
      <c r="AJ214" s="21">
        <f t="shared" si="112"/>
        <v>114728.61437911273</v>
      </c>
      <c r="AL214" s="86">
        <f t="shared" si="113"/>
        <v>203</v>
      </c>
      <c r="AM214" s="21">
        <f t="shared" si="114"/>
        <v>553.13345387591653</v>
      </c>
      <c r="AN214" s="21">
        <f t="shared" si="115"/>
        <v>333.11494279532917</v>
      </c>
      <c r="AO214" s="21">
        <f t="shared" si="116"/>
        <v>100267.59778139408</v>
      </c>
    </row>
    <row r="215" spans="4:41" ht="11" customHeight="1">
      <c r="D215" s="40">
        <v>203</v>
      </c>
      <c r="E215" s="41">
        <f t="shared" si="93"/>
        <v>69</v>
      </c>
      <c r="F215" s="42">
        <f t="shared" si="95"/>
        <v>85.726872734945132</v>
      </c>
      <c r="G215" s="112">
        <f t="shared" si="94"/>
        <v>25872.788693218485</v>
      </c>
      <c r="H215" s="19"/>
      <c r="M215" s="85">
        <v>204</v>
      </c>
      <c r="N215" s="33">
        <f t="shared" si="92"/>
        <v>92</v>
      </c>
      <c r="O215" s="33">
        <f t="shared" si="96"/>
        <v>330.75906740455235</v>
      </c>
      <c r="P215" s="30">
        <f t="shared" si="97"/>
        <v>99650.47928877025</v>
      </c>
      <c r="R215" s="86">
        <f t="shared" si="98"/>
        <v>204</v>
      </c>
      <c r="S215" s="21">
        <f t="shared" si="99"/>
        <v>1378.1167398434316</v>
      </c>
      <c r="T215" s="21">
        <f t="shared" si="100"/>
        <v>377.78494010843337</v>
      </c>
      <c r="U215" s="21">
        <f t="shared" si="101"/>
        <v>113713.26697263845</v>
      </c>
      <c r="W215" s="86">
        <f t="shared" si="102"/>
        <v>204</v>
      </c>
      <c r="X215" s="21">
        <f t="shared" si="103"/>
        <v>1132.0522777899071</v>
      </c>
      <c r="Y215" s="21">
        <f t="shared" si="117"/>
        <v>404.66809238184902</v>
      </c>
      <c r="Z215" s="21">
        <f t="shared" si="104"/>
        <v>121805.09580693656</v>
      </c>
      <c r="AB215" s="86">
        <f t="shared" si="105"/>
        <v>204</v>
      </c>
      <c r="AC215" s="21">
        <f t="shared" si="106"/>
        <v>999.06197645638304</v>
      </c>
      <c r="AD215" s="21">
        <f t="shared" si="107"/>
        <v>405.90181745595527</v>
      </c>
      <c r="AE215" s="21">
        <f t="shared" si="108"/>
        <v>122176.44705424253</v>
      </c>
      <c r="AG215" s="86">
        <f t="shared" si="109"/>
        <v>204</v>
      </c>
      <c r="AH215" s="21">
        <f t="shared" si="110"/>
        <v>739.00802180949472</v>
      </c>
      <c r="AI215" s="21">
        <f t="shared" si="111"/>
        <v>379.96535452434409</v>
      </c>
      <c r="AJ215" s="21">
        <f t="shared" si="112"/>
        <v>114369.57171182758</v>
      </c>
      <c r="AL215" s="86">
        <f t="shared" si="113"/>
        <v>204</v>
      </c>
      <c r="AM215" s="21">
        <f t="shared" si="114"/>
        <v>553.13345387591653</v>
      </c>
      <c r="AN215" s="21">
        <f t="shared" si="115"/>
        <v>332.38154775839394</v>
      </c>
      <c r="AO215" s="21">
        <f t="shared" si="116"/>
        <v>100046.84587527657</v>
      </c>
    </row>
    <row r="216" spans="4:41" ht="11" customHeight="1">
      <c r="D216" s="40">
        <v>204</v>
      </c>
      <c r="E216" s="41">
        <f t="shared" si="93"/>
        <v>69</v>
      </c>
      <c r="F216" s="42">
        <f t="shared" si="95"/>
        <v>86.242628977394943</v>
      </c>
      <c r="G216" s="112">
        <f t="shared" si="94"/>
        <v>26028.031322195879</v>
      </c>
      <c r="H216" s="19"/>
      <c r="M216" s="85">
        <v>205</v>
      </c>
      <c r="N216" s="33">
        <f t="shared" si="92"/>
        <v>92</v>
      </c>
      <c r="O216" s="33">
        <f t="shared" si="96"/>
        <v>332.16826429590083</v>
      </c>
      <c r="P216" s="30">
        <f t="shared" si="97"/>
        <v>100074.64755306616</v>
      </c>
      <c r="R216" s="86">
        <f t="shared" si="98"/>
        <v>205</v>
      </c>
      <c r="S216" s="21">
        <f t="shared" si="99"/>
        <v>1378.1167398434316</v>
      </c>
      <c r="T216" s="21">
        <f t="shared" si="100"/>
        <v>374.45050077598336</v>
      </c>
      <c r="U216" s="21">
        <f t="shared" si="101"/>
        <v>112709.600733571</v>
      </c>
      <c r="W216" s="86">
        <f t="shared" si="102"/>
        <v>205</v>
      </c>
      <c r="X216" s="21">
        <f t="shared" si="103"/>
        <v>1132.0522777899071</v>
      </c>
      <c r="Y216" s="21">
        <f t="shared" si="117"/>
        <v>402.24347843048889</v>
      </c>
      <c r="Z216" s="21">
        <f t="shared" si="104"/>
        <v>121075.28700757715</v>
      </c>
      <c r="AB216" s="86">
        <f t="shared" si="105"/>
        <v>205</v>
      </c>
      <c r="AC216" s="21">
        <f t="shared" si="106"/>
        <v>999.06197645638304</v>
      </c>
      <c r="AD216" s="21">
        <f t="shared" si="107"/>
        <v>403.92461692595379</v>
      </c>
      <c r="AE216" s="21">
        <f t="shared" si="108"/>
        <v>121581.30969471209</v>
      </c>
      <c r="AG216" s="86">
        <f t="shared" si="109"/>
        <v>205</v>
      </c>
      <c r="AH216" s="21">
        <f t="shared" si="110"/>
        <v>739.00802180949472</v>
      </c>
      <c r="AI216" s="21">
        <f t="shared" si="111"/>
        <v>378.76854563339361</v>
      </c>
      <c r="AJ216" s="21">
        <f t="shared" si="112"/>
        <v>114009.33223565148</v>
      </c>
      <c r="AL216" s="86">
        <f t="shared" si="113"/>
        <v>205</v>
      </c>
      <c r="AM216" s="21">
        <f t="shared" si="114"/>
        <v>553.13345387591653</v>
      </c>
      <c r="AN216" s="21">
        <f t="shared" si="115"/>
        <v>331.64570807133555</v>
      </c>
      <c r="AO216" s="21">
        <f t="shared" si="116"/>
        <v>99825.358129471992</v>
      </c>
    </row>
    <row r="217" spans="4:41" ht="11" customHeight="1">
      <c r="D217" s="40">
        <v>205</v>
      </c>
      <c r="E217" s="41">
        <f t="shared" si="93"/>
        <v>69</v>
      </c>
      <c r="F217" s="42">
        <f t="shared" si="95"/>
        <v>86.760104407319602</v>
      </c>
      <c r="G217" s="112">
        <f t="shared" si="94"/>
        <v>26183.791426603198</v>
      </c>
      <c r="H217" s="19"/>
      <c r="M217" s="85">
        <v>206</v>
      </c>
      <c r="N217" s="33">
        <f t="shared" si="92"/>
        <v>92</v>
      </c>
      <c r="O217" s="33">
        <f t="shared" si="96"/>
        <v>333.58215851022049</v>
      </c>
      <c r="P217" s="30">
        <f t="shared" si="97"/>
        <v>100500.22971157638</v>
      </c>
      <c r="R217" s="86">
        <f t="shared" si="98"/>
        <v>206</v>
      </c>
      <c r="S217" s="21">
        <f t="shared" si="99"/>
        <v>1378.1167398434316</v>
      </c>
      <c r="T217" s="21">
        <f t="shared" si="100"/>
        <v>371.10494664575862</v>
      </c>
      <c r="U217" s="21">
        <f t="shared" si="101"/>
        <v>111702.58894037333</v>
      </c>
      <c r="W217" s="86">
        <f t="shared" si="102"/>
        <v>206</v>
      </c>
      <c r="X217" s="21">
        <f t="shared" si="103"/>
        <v>1132.0522777899071</v>
      </c>
      <c r="Y217" s="21">
        <f t="shared" si="117"/>
        <v>399.81078243262414</v>
      </c>
      <c r="Z217" s="21">
        <f t="shared" si="104"/>
        <v>120343.04551221988</v>
      </c>
      <c r="AB217" s="86">
        <f t="shared" si="105"/>
        <v>206</v>
      </c>
      <c r="AC217" s="21">
        <f t="shared" si="106"/>
        <v>999.06197645638304</v>
      </c>
      <c r="AD217" s="21">
        <f t="shared" si="107"/>
        <v>401.94082572751904</v>
      </c>
      <c r="AE217" s="21">
        <f t="shared" si="108"/>
        <v>120984.18854398323</v>
      </c>
      <c r="AG217" s="86">
        <f t="shared" si="109"/>
        <v>206</v>
      </c>
      <c r="AH217" s="21">
        <f t="shared" si="110"/>
        <v>739.00802180949472</v>
      </c>
      <c r="AI217" s="21">
        <f t="shared" si="111"/>
        <v>377.5677473794733</v>
      </c>
      <c r="AJ217" s="21">
        <f t="shared" si="112"/>
        <v>113647.89196122147</v>
      </c>
      <c r="AL217" s="86">
        <f t="shared" si="113"/>
        <v>206</v>
      </c>
      <c r="AM217" s="21">
        <f t="shared" si="114"/>
        <v>553.13345387591653</v>
      </c>
      <c r="AN217" s="21">
        <f t="shared" si="115"/>
        <v>330.90741558532028</v>
      </c>
      <c r="AO217" s="21">
        <f t="shared" si="116"/>
        <v>99603.132091181396</v>
      </c>
    </row>
    <row r="218" spans="4:41" ht="11" customHeight="1">
      <c r="D218" s="40">
        <v>206</v>
      </c>
      <c r="E218" s="41">
        <f t="shared" si="93"/>
        <v>69</v>
      </c>
      <c r="F218" s="42">
        <f t="shared" si="95"/>
        <v>87.279304755344</v>
      </c>
      <c r="G218" s="112">
        <f t="shared" si="94"/>
        <v>26340.070731358541</v>
      </c>
      <c r="H218" s="19"/>
      <c r="M218" s="85">
        <v>207</v>
      </c>
      <c r="N218" s="33">
        <f t="shared" si="92"/>
        <v>92</v>
      </c>
      <c r="O218" s="33">
        <f t="shared" si="96"/>
        <v>335.00076570525459</v>
      </c>
      <c r="P218" s="30">
        <f t="shared" si="97"/>
        <v>100927.23047728163</v>
      </c>
      <c r="R218" s="86">
        <f t="shared" si="98"/>
        <v>207</v>
      </c>
      <c r="S218" s="21">
        <f t="shared" si="99"/>
        <v>1378.1167398434316</v>
      </c>
      <c r="T218" s="21">
        <f t="shared" si="100"/>
        <v>367.74824066843303</v>
      </c>
      <c r="U218" s="21">
        <f t="shared" si="101"/>
        <v>110692.22044119833</v>
      </c>
      <c r="W218" s="86">
        <f t="shared" si="102"/>
        <v>207</v>
      </c>
      <c r="X218" s="21">
        <f t="shared" si="103"/>
        <v>1132.0522777899071</v>
      </c>
      <c r="Y218" s="21">
        <f t="shared" si="117"/>
        <v>397.36997744809992</v>
      </c>
      <c r="Z218" s="21">
        <f t="shared" si="104"/>
        <v>119608.36321187808</v>
      </c>
      <c r="AB218" s="86">
        <f t="shared" si="105"/>
        <v>207</v>
      </c>
      <c r="AC218" s="21">
        <f t="shared" si="106"/>
        <v>999.06197645638304</v>
      </c>
      <c r="AD218" s="21">
        <f t="shared" si="107"/>
        <v>399.95042189175615</v>
      </c>
      <c r="AE218" s="21">
        <f t="shared" si="108"/>
        <v>120385.07698941859</v>
      </c>
      <c r="AG218" s="86">
        <f t="shared" si="109"/>
        <v>207</v>
      </c>
      <c r="AH218" s="21">
        <f t="shared" si="110"/>
        <v>739.00802180949472</v>
      </c>
      <c r="AI218" s="21">
        <f t="shared" si="111"/>
        <v>376.36294646470657</v>
      </c>
      <c r="AJ218" s="21">
        <f t="shared" si="112"/>
        <v>113285.24688587668</v>
      </c>
      <c r="AL218" s="86">
        <f t="shared" si="113"/>
        <v>207</v>
      </c>
      <c r="AM218" s="21">
        <f t="shared" si="114"/>
        <v>553.13345387591653</v>
      </c>
      <c r="AN218" s="21">
        <f t="shared" si="115"/>
        <v>330.1666621243516</v>
      </c>
      <c r="AO218" s="21">
        <f t="shared" si="116"/>
        <v>99380.165299429835</v>
      </c>
    </row>
    <row r="219" spans="4:41" ht="11" customHeight="1">
      <c r="D219" s="40">
        <v>207</v>
      </c>
      <c r="E219" s="41">
        <f t="shared" si="93"/>
        <v>69</v>
      </c>
      <c r="F219" s="42">
        <f t="shared" si="95"/>
        <v>87.800235771195148</v>
      </c>
      <c r="G219" s="112">
        <f t="shared" si="94"/>
        <v>26496.870967129737</v>
      </c>
      <c r="H219" s="19"/>
      <c r="M219" s="85">
        <v>208</v>
      </c>
      <c r="N219" s="33">
        <f t="shared" si="92"/>
        <v>92</v>
      </c>
      <c r="O219" s="33">
        <f t="shared" si="96"/>
        <v>336.42410159093873</v>
      </c>
      <c r="P219" s="30">
        <f t="shared" si="97"/>
        <v>101355.65457887256</v>
      </c>
      <c r="R219" s="86">
        <f t="shared" si="98"/>
        <v>208</v>
      </c>
      <c r="S219" s="21">
        <f t="shared" si="99"/>
        <v>1378.1167398434316</v>
      </c>
      <c r="T219" s="21">
        <f t="shared" si="100"/>
        <v>364.38034567118297</v>
      </c>
      <c r="U219" s="21">
        <f t="shared" si="101"/>
        <v>109678.48404702607</v>
      </c>
      <c r="W219" s="86">
        <f t="shared" si="102"/>
        <v>208</v>
      </c>
      <c r="X219" s="21">
        <f t="shared" si="103"/>
        <v>1132.0522777899071</v>
      </c>
      <c r="Y219" s="21">
        <f t="shared" si="117"/>
        <v>394.92103644696061</v>
      </c>
      <c r="Z219" s="21">
        <f t="shared" si="104"/>
        <v>118871.23197053514</v>
      </c>
      <c r="AB219" s="86">
        <f t="shared" si="105"/>
        <v>208</v>
      </c>
      <c r="AC219" s="21">
        <f t="shared" si="106"/>
        <v>999.06197645638304</v>
      </c>
      <c r="AD219" s="21">
        <f t="shared" si="107"/>
        <v>397.95338337654067</v>
      </c>
      <c r="AE219" s="21">
        <f t="shared" si="108"/>
        <v>119783.96839633875</v>
      </c>
      <c r="AG219" s="86">
        <f t="shared" si="109"/>
        <v>208</v>
      </c>
      <c r="AH219" s="21">
        <f t="shared" si="110"/>
        <v>739.00802180949472</v>
      </c>
      <c r="AI219" s="21">
        <f t="shared" si="111"/>
        <v>375.1541295468906</v>
      </c>
      <c r="AJ219" s="21">
        <f t="shared" si="112"/>
        <v>112921.39299361408</v>
      </c>
      <c r="AL219" s="86">
        <f t="shared" si="113"/>
        <v>208</v>
      </c>
      <c r="AM219" s="21">
        <f t="shared" si="114"/>
        <v>553.13345387591653</v>
      </c>
      <c r="AN219" s="21">
        <f t="shared" si="115"/>
        <v>329.42343948517976</v>
      </c>
      <c r="AO219" s="21">
        <f t="shared" si="116"/>
        <v>99156.455285039105</v>
      </c>
    </row>
    <row r="220" spans="4:41" ht="11" customHeight="1">
      <c r="D220" s="40">
        <v>208</v>
      </c>
      <c r="E220" s="41">
        <f t="shared" si="93"/>
        <v>69</v>
      </c>
      <c r="F220" s="42">
        <f t="shared" si="95"/>
        <v>88.322903223765778</v>
      </c>
      <c r="G220" s="112">
        <f t="shared" si="94"/>
        <v>26654.193870353502</v>
      </c>
      <c r="H220" s="19"/>
      <c r="M220" s="85">
        <v>209</v>
      </c>
      <c r="N220" s="33">
        <f t="shared" si="92"/>
        <v>92</v>
      </c>
      <c r="O220" s="33">
        <f t="shared" si="96"/>
        <v>337.85218192957524</v>
      </c>
      <c r="P220" s="30">
        <f t="shared" si="97"/>
        <v>101785.50676080213</v>
      </c>
      <c r="R220" s="86">
        <f t="shared" si="98"/>
        <v>209</v>
      </c>
      <c r="S220" s="21">
        <f t="shared" si="99"/>
        <v>1378.1167398434316</v>
      </c>
      <c r="T220" s="21">
        <f t="shared" si="100"/>
        <v>361.00122435727548</v>
      </c>
      <c r="U220" s="21">
        <f t="shared" si="101"/>
        <v>108661.36853153991</v>
      </c>
      <c r="W220" s="86">
        <f t="shared" si="102"/>
        <v>209</v>
      </c>
      <c r="X220" s="21">
        <f t="shared" si="103"/>
        <v>1132.0522777899071</v>
      </c>
      <c r="Y220" s="21">
        <f t="shared" si="117"/>
        <v>392.46393230915078</v>
      </c>
      <c r="Z220" s="21">
        <f t="shared" si="104"/>
        <v>118131.64362505439</v>
      </c>
      <c r="AB220" s="86">
        <f t="shared" si="105"/>
        <v>209</v>
      </c>
      <c r="AC220" s="21">
        <f t="shared" si="106"/>
        <v>999.06197645638304</v>
      </c>
      <c r="AD220" s="21">
        <f t="shared" si="107"/>
        <v>395.94968806627458</v>
      </c>
      <c r="AE220" s="21">
        <f t="shared" si="108"/>
        <v>119180.85610794864</v>
      </c>
      <c r="AG220" s="86">
        <f t="shared" si="109"/>
        <v>209</v>
      </c>
      <c r="AH220" s="21">
        <f t="shared" si="110"/>
        <v>739.00802180949472</v>
      </c>
      <c r="AI220" s="21">
        <f t="shared" si="111"/>
        <v>373.94128323934865</v>
      </c>
      <c r="AJ220" s="21">
        <f t="shared" si="112"/>
        <v>112556.32625504392</v>
      </c>
      <c r="AL220" s="86">
        <f t="shared" si="113"/>
        <v>209</v>
      </c>
      <c r="AM220" s="21">
        <f t="shared" si="114"/>
        <v>553.13345387591653</v>
      </c>
      <c r="AN220" s="21">
        <f t="shared" si="115"/>
        <v>328.67773943721062</v>
      </c>
      <c r="AO220" s="21">
        <f t="shared" si="116"/>
        <v>98931.999570600397</v>
      </c>
    </row>
    <row r="221" spans="4:41" ht="11" customHeight="1">
      <c r="D221" s="40">
        <v>209</v>
      </c>
      <c r="E221" s="41">
        <f t="shared" si="93"/>
        <v>69</v>
      </c>
      <c r="F221" s="42">
        <f t="shared" si="95"/>
        <v>88.847312901178341</v>
      </c>
      <c r="G221" s="112">
        <f t="shared" si="94"/>
        <v>26812.041183254682</v>
      </c>
      <c r="H221" s="19"/>
      <c r="M221" s="85">
        <v>210</v>
      </c>
      <c r="N221" s="33">
        <f t="shared" si="92"/>
        <v>92</v>
      </c>
      <c r="O221" s="33">
        <f t="shared" si="96"/>
        <v>339.28502253600715</v>
      </c>
      <c r="P221" s="30">
        <f t="shared" si="97"/>
        <v>102216.79178333814</v>
      </c>
      <c r="R221" s="86">
        <f t="shared" si="98"/>
        <v>210</v>
      </c>
      <c r="S221" s="21">
        <f t="shared" si="99"/>
        <v>1378.1167398434316</v>
      </c>
      <c r="T221" s="21">
        <f t="shared" si="100"/>
        <v>357.61083930565491</v>
      </c>
      <c r="U221" s="21">
        <f t="shared" si="101"/>
        <v>107640.86263100212</v>
      </c>
      <c r="W221" s="86">
        <f t="shared" si="102"/>
        <v>210</v>
      </c>
      <c r="X221" s="21">
        <f t="shared" si="103"/>
        <v>1132.0522777899071</v>
      </c>
      <c r="Y221" s="21">
        <f t="shared" si="117"/>
        <v>389.99863782421494</v>
      </c>
      <c r="Z221" s="21">
        <f t="shared" si="104"/>
        <v>117389.58998508871</v>
      </c>
      <c r="AB221" s="86">
        <f t="shared" si="105"/>
        <v>210</v>
      </c>
      <c r="AC221" s="21">
        <f t="shared" si="106"/>
        <v>999.06197645638304</v>
      </c>
      <c r="AD221" s="21">
        <f t="shared" si="107"/>
        <v>393.93931377164085</v>
      </c>
      <c r="AE221" s="21">
        <f t="shared" si="108"/>
        <v>118575.73344526389</v>
      </c>
      <c r="AG221" s="86">
        <f t="shared" si="109"/>
        <v>210</v>
      </c>
      <c r="AH221" s="21">
        <f t="shared" si="110"/>
        <v>739.00802180949472</v>
      </c>
      <c r="AI221" s="21">
        <f t="shared" si="111"/>
        <v>372.72439411078147</v>
      </c>
      <c r="AJ221" s="21">
        <f t="shared" si="112"/>
        <v>112190.04262734522</v>
      </c>
      <c r="AL221" s="86">
        <f t="shared" si="113"/>
        <v>210</v>
      </c>
      <c r="AM221" s="21">
        <f t="shared" si="114"/>
        <v>553.13345387591653</v>
      </c>
      <c r="AN221" s="21">
        <f t="shared" si="115"/>
        <v>327.92955372241494</v>
      </c>
      <c r="AO221" s="21">
        <f t="shared" si="116"/>
        <v>98706.795670446896</v>
      </c>
    </row>
    <row r="222" spans="4:41" ht="11" customHeight="1">
      <c r="D222" s="40">
        <v>210</v>
      </c>
      <c r="E222" s="41">
        <f t="shared" si="93"/>
        <v>69</v>
      </c>
      <c r="F222" s="42">
        <f t="shared" si="95"/>
        <v>89.373470610848941</v>
      </c>
      <c r="G222" s="112">
        <f t="shared" si="94"/>
        <v>26970.41465386553</v>
      </c>
      <c r="H222" s="19"/>
      <c r="M222" s="85">
        <v>211</v>
      </c>
      <c r="N222" s="33">
        <f t="shared" si="92"/>
        <v>92</v>
      </c>
      <c r="O222" s="33">
        <f t="shared" si="96"/>
        <v>340.7226392777938</v>
      </c>
      <c r="P222" s="30">
        <f t="shared" si="97"/>
        <v>102649.51442261593</v>
      </c>
      <c r="R222" s="86">
        <f t="shared" si="98"/>
        <v>211</v>
      </c>
      <c r="S222" s="21">
        <f t="shared" si="99"/>
        <v>1378.1167398434316</v>
      </c>
      <c r="T222" s="21">
        <f t="shared" si="100"/>
        <v>354.20915297052898</v>
      </c>
      <c r="U222" s="21">
        <f t="shared" si="101"/>
        <v>106616.95504412922</v>
      </c>
      <c r="W222" s="86">
        <f t="shared" si="102"/>
        <v>211</v>
      </c>
      <c r="X222" s="21">
        <f t="shared" si="103"/>
        <v>1132.0522777899071</v>
      </c>
      <c r="Y222" s="21">
        <f t="shared" si="117"/>
        <v>387.52512569099599</v>
      </c>
      <c r="Z222" s="21">
        <f t="shared" si="104"/>
        <v>116645.0628329898</v>
      </c>
      <c r="AB222" s="86">
        <f t="shared" si="105"/>
        <v>211</v>
      </c>
      <c r="AC222" s="21">
        <f t="shared" si="106"/>
        <v>999.06197645638304</v>
      </c>
      <c r="AD222" s="21">
        <f t="shared" si="107"/>
        <v>391.92223822935836</v>
      </c>
      <c r="AE222" s="21">
        <f t="shared" si="108"/>
        <v>117968.59370703685</v>
      </c>
      <c r="AG222" s="86">
        <f t="shared" si="109"/>
        <v>211</v>
      </c>
      <c r="AH222" s="21">
        <f t="shared" si="110"/>
        <v>739.00802180949472</v>
      </c>
      <c r="AI222" s="21">
        <f t="shared" si="111"/>
        <v>371.50344868511911</v>
      </c>
      <c r="AJ222" s="21">
        <f t="shared" si="112"/>
        <v>111822.53805422084</v>
      </c>
      <c r="AL222" s="86">
        <f t="shared" si="113"/>
        <v>211</v>
      </c>
      <c r="AM222" s="21">
        <f t="shared" si="114"/>
        <v>553.13345387591653</v>
      </c>
      <c r="AN222" s="21">
        <f t="shared" si="115"/>
        <v>327.17887405523663</v>
      </c>
      <c r="AO222" s="21">
        <f t="shared" si="116"/>
        <v>98480.841090626229</v>
      </c>
    </row>
    <row r="223" spans="4:41" ht="11" customHeight="1">
      <c r="D223" s="40">
        <v>211</v>
      </c>
      <c r="E223" s="41">
        <f t="shared" si="93"/>
        <v>69</v>
      </c>
      <c r="F223" s="42">
        <f t="shared" si="95"/>
        <v>89.901382179551774</v>
      </c>
      <c r="G223" s="112">
        <f t="shared" si="94"/>
        <v>27129.316036045082</v>
      </c>
      <c r="H223" s="19"/>
      <c r="M223" s="85">
        <v>212</v>
      </c>
      <c r="N223" s="33">
        <f t="shared" si="92"/>
        <v>92</v>
      </c>
      <c r="O223" s="33">
        <f t="shared" si="96"/>
        <v>342.16504807538644</v>
      </c>
      <c r="P223" s="30">
        <f t="shared" si="97"/>
        <v>103083.67947069132</v>
      </c>
      <c r="R223" s="86">
        <f t="shared" si="98"/>
        <v>212</v>
      </c>
      <c r="S223" s="21">
        <f t="shared" si="99"/>
        <v>1378.1167398434316</v>
      </c>
      <c r="T223" s="21">
        <f t="shared" si="100"/>
        <v>350.79612768095262</v>
      </c>
      <c r="U223" s="21">
        <f t="shared" si="101"/>
        <v>105589.63443196674</v>
      </c>
      <c r="W223" s="86">
        <f t="shared" si="102"/>
        <v>212</v>
      </c>
      <c r="X223" s="21">
        <f t="shared" si="103"/>
        <v>1132.0522777899071</v>
      </c>
      <c r="Y223" s="21">
        <f t="shared" si="117"/>
        <v>385.04336851733302</v>
      </c>
      <c r="Z223" s="21">
        <f t="shared" si="104"/>
        <v>115898.05392371723</v>
      </c>
      <c r="AB223" s="86">
        <f t="shared" si="105"/>
        <v>212</v>
      </c>
      <c r="AC223" s="21">
        <f t="shared" si="106"/>
        <v>999.06197645638304</v>
      </c>
      <c r="AD223" s="21">
        <f t="shared" si="107"/>
        <v>389.89843910193485</v>
      </c>
      <c r="AE223" s="21">
        <f t="shared" si="108"/>
        <v>117359.4301696824</v>
      </c>
      <c r="AG223" s="86">
        <f t="shared" si="109"/>
        <v>212</v>
      </c>
      <c r="AH223" s="21">
        <f t="shared" si="110"/>
        <v>739.00802180949472</v>
      </c>
      <c r="AI223" s="21">
        <f t="shared" si="111"/>
        <v>370.27843344137113</v>
      </c>
      <c r="AJ223" s="21">
        <f t="shared" si="112"/>
        <v>111453.80846585272</v>
      </c>
      <c r="AL223" s="86">
        <f t="shared" si="113"/>
        <v>212</v>
      </c>
      <c r="AM223" s="21">
        <f t="shared" si="114"/>
        <v>553.13345387591653</v>
      </c>
      <c r="AN223" s="21">
        <f t="shared" si="115"/>
        <v>326.42569212250106</v>
      </c>
      <c r="AO223" s="21">
        <f t="shared" si="116"/>
        <v>98254.13332887282</v>
      </c>
    </row>
    <row r="224" spans="4:41" ht="11" customHeight="1">
      <c r="D224" s="40">
        <v>212</v>
      </c>
      <c r="E224" s="41">
        <f t="shared" si="93"/>
        <v>69</v>
      </c>
      <c r="F224" s="42">
        <f t="shared" si="95"/>
        <v>90.431053453483614</v>
      </c>
      <c r="G224" s="112">
        <f t="shared" si="94"/>
        <v>27288.747089498567</v>
      </c>
      <c r="H224" s="19"/>
      <c r="M224" s="85">
        <v>213</v>
      </c>
      <c r="N224" s="33">
        <f t="shared" si="92"/>
        <v>92</v>
      </c>
      <c r="O224" s="33">
        <f t="shared" si="96"/>
        <v>343.61226490230439</v>
      </c>
      <c r="P224" s="30">
        <f t="shared" si="97"/>
        <v>103519.29173559362</v>
      </c>
      <c r="R224" s="86">
        <f t="shared" si="98"/>
        <v>213</v>
      </c>
      <c r="S224" s="21">
        <f t="shared" si="99"/>
        <v>1378.1167398434316</v>
      </c>
      <c r="T224" s="21">
        <f t="shared" si="100"/>
        <v>347.37172564041106</v>
      </c>
      <c r="U224" s="21">
        <f t="shared" si="101"/>
        <v>104558.88941776371</v>
      </c>
      <c r="W224" s="86">
        <f t="shared" si="102"/>
        <v>213</v>
      </c>
      <c r="X224" s="21">
        <f t="shared" si="103"/>
        <v>1132.0522777899071</v>
      </c>
      <c r="Y224" s="21">
        <f t="shared" si="117"/>
        <v>382.55333881975776</v>
      </c>
      <c r="Z224" s="21">
        <f t="shared" si="104"/>
        <v>115148.55498474708</v>
      </c>
      <c r="AB224" s="86">
        <f t="shared" si="105"/>
        <v>213</v>
      </c>
      <c r="AC224" s="21">
        <f t="shared" si="106"/>
        <v>999.06197645638304</v>
      </c>
      <c r="AD224" s="21">
        <f t="shared" si="107"/>
        <v>387.86789397742001</v>
      </c>
      <c r="AE224" s="21">
        <f t="shared" si="108"/>
        <v>116748.23608720343</v>
      </c>
      <c r="AG224" s="86">
        <f t="shared" si="109"/>
        <v>213</v>
      </c>
      <c r="AH224" s="21">
        <f t="shared" si="110"/>
        <v>739.00802180949472</v>
      </c>
      <c r="AI224" s="21">
        <f t="shared" si="111"/>
        <v>369.0493348134774</v>
      </c>
      <c r="AJ224" s="21">
        <f t="shared" si="112"/>
        <v>111083.8497788567</v>
      </c>
      <c r="AL224" s="86">
        <f t="shared" si="113"/>
        <v>213</v>
      </c>
      <c r="AM224" s="21">
        <f t="shared" si="114"/>
        <v>553.13345387591653</v>
      </c>
      <c r="AN224" s="21">
        <f t="shared" si="115"/>
        <v>325.66999958332303</v>
      </c>
      <c r="AO224" s="21">
        <f t="shared" si="116"/>
        <v>98026.669874580228</v>
      </c>
    </row>
    <row r="225" spans="4:41" ht="11" customHeight="1">
      <c r="D225" s="40">
        <v>213</v>
      </c>
      <c r="E225" s="41">
        <f t="shared" si="93"/>
        <v>69</v>
      </c>
      <c r="F225" s="42">
        <f t="shared" si="95"/>
        <v>90.962490298328547</v>
      </c>
      <c r="G225" s="112">
        <f t="shared" si="94"/>
        <v>27448.709579796894</v>
      </c>
      <c r="H225" s="19"/>
      <c r="M225" s="85">
        <v>214</v>
      </c>
      <c r="N225" s="33">
        <f t="shared" si="92"/>
        <v>92</v>
      </c>
      <c r="O225" s="33">
        <f t="shared" si="96"/>
        <v>345.06430578531211</v>
      </c>
      <c r="P225" s="30">
        <f t="shared" si="97"/>
        <v>103956.35604137894</v>
      </c>
      <c r="R225" s="86">
        <f t="shared" si="98"/>
        <v>214</v>
      </c>
      <c r="S225" s="21">
        <f t="shared" si="99"/>
        <v>1378.1167398434316</v>
      </c>
      <c r="T225" s="21">
        <f t="shared" si="100"/>
        <v>343.93590892640094</v>
      </c>
      <c r="U225" s="21">
        <f t="shared" si="101"/>
        <v>103524.70858684668</v>
      </c>
      <c r="W225" s="86">
        <f t="shared" si="102"/>
        <v>214</v>
      </c>
      <c r="X225" s="21">
        <f t="shared" si="103"/>
        <v>1132.0522777899071</v>
      </c>
      <c r="Y225" s="21">
        <f t="shared" si="117"/>
        <v>380.05500902319062</v>
      </c>
      <c r="Z225" s="21">
        <f t="shared" si="104"/>
        <v>114396.55771598037</v>
      </c>
      <c r="AB225" s="86">
        <f t="shared" si="105"/>
        <v>214</v>
      </c>
      <c r="AC225" s="21">
        <f t="shared" si="106"/>
        <v>999.06197645638304</v>
      </c>
      <c r="AD225" s="21">
        <f t="shared" si="107"/>
        <v>385.83058036915685</v>
      </c>
      <c r="AE225" s="21">
        <f t="shared" si="108"/>
        <v>116135.00469111621</v>
      </c>
      <c r="AG225" s="86">
        <f t="shared" si="109"/>
        <v>214</v>
      </c>
      <c r="AH225" s="21">
        <f t="shared" si="110"/>
        <v>739.00802180949472</v>
      </c>
      <c r="AI225" s="21">
        <f t="shared" si="111"/>
        <v>367.8161391901574</v>
      </c>
      <c r="AJ225" s="21">
        <f t="shared" si="112"/>
        <v>110712.65789623736</v>
      </c>
      <c r="AL225" s="86">
        <f t="shared" si="113"/>
        <v>214</v>
      </c>
      <c r="AM225" s="21">
        <f t="shared" si="114"/>
        <v>553.13345387591653</v>
      </c>
      <c r="AN225" s="21">
        <f t="shared" si="115"/>
        <v>324.91178806901439</v>
      </c>
      <c r="AO225" s="21">
        <f t="shared" si="116"/>
        <v>97798.448208773334</v>
      </c>
    </row>
    <row r="226" spans="4:41" ht="11" customHeight="1">
      <c r="D226" s="40">
        <v>214</v>
      </c>
      <c r="E226" s="41">
        <f t="shared" si="93"/>
        <v>69</v>
      </c>
      <c r="F226" s="42">
        <f t="shared" si="95"/>
        <v>91.495698599322978</v>
      </c>
      <c r="G226" s="112">
        <f t="shared" si="94"/>
        <v>27609.205278396217</v>
      </c>
      <c r="H226" s="19"/>
      <c r="M226" s="85">
        <v>215</v>
      </c>
      <c r="N226" s="33">
        <f t="shared" si="92"/>
        <v>92</v>
      </c>
      <c r="O226" s="33">
        <f t="shared" si="96"/>
        <v>346.52118680459648</v>
      </c>
      <c r="P226" s="30">
        <f t="shared" si="97"/>
        <v>104394.87722818354</v>
      </c>
      <c r="R226" s="86">
        <f t="shared" si="98"/>
        <v>215</v>
      </c>
      <c r="S226" s="21">
        <f t="shared" si="99"/>
        <v>1378.1167398434316</v>
      </c>
      <c r="T226" s="21">
        <f t="shared" si="100"/>
        <v>340.48863949001083</v>
      </c>
      <c r="U226" s="21">
        <f t="shared" si="101"/>
        <v>102487.08048649326</v>
      </c>
      <c r="W226" s="86">
        <f t="shared" si="102"/>
        <v>215</v>
      </c>
      <c r="X226" s="21">
        <f t="shared" si="103"/>
        <v>1132.0522777899071</v>
      </c>
      <c r="Y226" s="21">
        <f t="shared" si="117"/>
        <v>377.54835146063488</v>
      </c>
      <c r="Z226" s="21">
        <f t="shared" si="104"/>
        <v>113642.05378965109</v>
      </c>
      <c r="AB226" s="86">
        <f t="shared" si="105"/>
        <v>215</v>
      </c>
      <c r="AC226" s="21">
        <f t="shared" si="106"/>
        <v>999.06197645638304</v>
      </c>
      <c r="AD226" s="21">
        <f t="shared" si="107"/>
        <v>383.78647571553273</v>
      </c>
      <c r="AE226" s="21">
        <f t="shared" si="108"/>
        <v>115519.72919037535</v>
      </c>
      <c r="AG226" s="86">
        <f t="shared" si="109"/>
        <v>215</v>
      </c>
      <c r="AH226" s="21">
        <f t="shared" si="110"/>
        <v>739.00802180949472</v>
      </c>
      <c r="AI226" s="21">
        <f t="shared" si="111"/>
        <v>366.57883291475952</v>
      </c>
      <c r="AJ226" s="21">
        <f t="shared" si="112"/>
        <v>110340.22870734263</v>
      </c>
      <c r="AL226" s="86">
        <f t="shared" si="113"/>
        <v>215</v>
      </c>
      <c r="AM226" s="21">
        <f t="shared" si="114"/>
        <v>553.13345387591653</v>
      </c>
      <c r="AN226" s="21">
        <f t="shared" si="115"/>
        <v>324.15104918299141</v>
      </c>
      <c r="AO226" s="21">
        <f t="shared" si="116"/>
        <v>97569.465804080421</v>
      </c>
    </row>
    <row r="227" spans="4:41" ht="11" customHeight="1">
      <c r="D227" s="40">
        <v>215</v>
      </c>
      <c r="E227" s="41">
        <f t="shared" si="93"/>
        <v>69</v>
      </c>
      <c r="F227" s="42">
        <f t="shared" si="95"/>
        <v>92.030684261320729</v>
      </c>
      <c r="G227" s="112">
        <f t="shared" si="94"/>
        <v>27770.235962657538</v>
      </c>
      <c r="H227" s="19"/>
      <c r="M227" s="85">
        <v>216</v>
      </c>
      <c r="N227" s="33">
        <f t="shared" si="92"/>
        <v>92</v>
      </c>
      <c r="O227" s="33">
        <f t="shared" si="96"/>
        <v>347.98292409394509</v>
      </c>
      <c r="P227" s="30">
        <f t="shared" si="97"/>
        <v>104834.86015227748</v>
      </c>
      <c r="R227" s="86">
        <f t="shared" si="98"/>
        <v>216</v>
      </c>
      <c r="S227" s="21">
        <f t="shared" si="99"/>
        <v>1378.1167398434316</v>
      </c>
      <c r="T227" s="21">
        <f t="shared" si="100"/>
        <v>337.02987915549943</v>
      </c>
      <c r="U227" s="21">
        <f t="shared" si="101"/>
        <v>101445.99362580532</v>
      </c>
      <c r="W227" s="86">
        <f t="shared" si="102"/>
        <v>216</v>
      </c>
      <c r="X227" s="21">
        <f t="shared" si="103"/>
        <v>1132.0522777899071</v>
      </c>
      <c r="Y227" s="21">
        <f t="shared" si="117"/>
        <v>375.03333837287067</v>
      </c>
      <c r="Z227" s="21">
        <f t="shared" si="104"/>
        <v>112885.03485023406</v>
      </c>
      <c r="AB227" s="86">
        <f t="shared" si="105"/>
        <v>216</v>
      </c>
      <c r="AC227" s="21">
        <f t="shared" si="106"/>
        <v>999.06197645638304</v>
      </c>
      <c r="AD227" s="21">
        <f t="shared" si="107"/>
        <v>381.73555737972987</v>
      </c>
      <c r="AE227" s="21">
        <f t="shared" si="108"/>
        <v>114902.40277129869</v>
      </c>
      <c r="AG227" s="86">
        <f t="shared" si="109"/>
        <v>216</v>
      </c>
      <c r="AH227" s="21">
        <f t="shared" si="110"/>
        <v>739.00802180949472</v>
      </c>
      <c r="AI227" s="21">
        <f t="shared" si="111"/>
        <v>365.3374022851105</v>
      </c>
      <c r="AJ227" s="21">
        <f t="shared" si="112"/>
        <v>109966.55808781824</v>
      </c>
      <c r="AL227" s="86">
        <f t="shared" si="113"/>
        <v>216</v>
      </c>
      <c r="AM227" s="21">
        <f t="shared" si="114"/>
        <v>553.13345387591653</v>
      </c>
      <c r="AN227" s="21">
        <f t="shared" si="115"/>
        <v>323.3877745006817</v>
      </c>
      <c r="AO227" s="21">
        <f t="shared" si="116"/>
        <v>97339.720124705185</v>
      </c>
    </row>
    <row r="228" spans="4:41" ht="11" customHeight="1">
      <c r="D228" s="40">
        <v>216</v>
      </c>
      <c r="E228" s="41">
        <f t="shared" si="93"/>
        <v>69</v>
      </c>
      <c r="F228" s="42">
        <f t="shared" si="95"/>
        <v>92.567453208858467</v>
      </c>
      <c r="G228" s="112">
        <f t="shared" si="94"/>
        <v>27931.803415866398</v>
      </c>
      <c r="H228" s="19"/>
      <c r="M228" s="85">
        <v>217</v>
      </c>
      <c r="N228" s="33">
        <f t="shared" si="92"/>
        <v>92</v>
      </c>
      <c r="O228" s="33">
        <f t="shared" si="96"/>
        <v>349.44953384092497</v>
      </c>
      <c r="P228" s="30">
        <f t="shared" si="97"/>
        <v>105276.3096861184</v>
      </c>
      <c r="R228" s="86">
        <f t="shared" si="98"/>
        <v>217</v>
      </c>
      <c r="S228" s="21">
        <f t="shared" si="99"/>
        <v>1378.1167398434316</v>
      </c>
      <c r="T228" s="21">
        <f t="shared" si="100"/>
        <v>333.55958961987295</v>
      </c>
      <c r="U228" s="21">
        <f t="shared" si="101"/>
        <v>100401.43647558177</v>
      </c>
      <c r="W228" s="86">
        <f t="shared" si="102"/>
        <v>217</v>
      </c>
      <c r="X228" s="21">
        <f t="shared" si="103"/>
        <v>1132.0522777899071</v>
      </c>
      <c r="Y228" s="21">
        <f t="shared" si="117"/>
        <v>372.50994190814725</v>
      </c>
      <c r="Z228" s="21">
        <f t="shared" si="104"/>
        <v>112125.49251435231</v>
      </c>
      <c r="AB228" s="86">
        <f t="shared" si="105"/>
        <v>217</v>
      </c>
      <c r="AC228" s="21">
        <f t="shared" si="106"/>
        <v>999.06197645638304</v>
      </c>
      <c r="AD228" s="21">
        <f t="shared" si="107"/>
        <v>379.67780264947436</v>
      </c>
      <c r="AE228" s="21">
        <f t="shared" si="108"/>
        <v>114283.01859749177</v>
      </c>
      <c r="AG228" s="86">
        <f t="shared" si="109"/>
        <v>217</v>
      </c>
      <c r="AH228" s="21">
        <f t="shared" si="110"/>
        <v>739.00802180949472</v>
      </c>
      <c r="AI228" s="21">
        <f t="shared" si="111"/>
        <v>364.09183355336245</v>
      </c>
      <c r="AJ228" s="21">
        <f t="shared" si="112"/>
        <v>109591.64189956211</v>
      </c>
      <c r="AL228" s="86">
        <f t="shared" si="113"/>
        <v>217</v>
      </c>
      <c r="AM228" s="21">
        <f t="shared" si="114"/>
        <v>553.13345387591653</v>
      </c>
      <c r="AN228" s="21">
        <f t="shared" si="115"/>
        <v>322.6219555694309</v>
      </c>
      <c r="AO228" s="21">
        <f t="shared" si="116"/>
        <v>97109.2086263987</v>
      </c>
    </row>
    <row r="229" spans="4:41" ht="11" customHeight="1">
      <c r="D229" s="74"/>
      <c r="E229" s="75"/>
      <c r="F229" s="76"/>
      <c r="G229" s="77"/>
      <c r="H229" s="19"/>
      <c r="M229" s="85">
        <v>218</v>
      </c>
      <c r="N229" s="33">
        <f t="shared" si="92"/>
        <v>92</v>
      </c>
      <c r="O229" s="33">
        <f t="shared" si="96"/>
        <v>350.92103228706134</v>
      </c>
      <c r="P229" s="30">
        <f t="shared" si="97"/>
        <v>105719.23071840547</v>
      </c>
      <c r="R229" s="86">
        <f t="shared" si="98"/>
        <v>218</v>
      </c>
      <c r="S229" s="21">
        <f t="shared" si="99"/>
        <v>1378.1167398434316</v>
      </c>
      <c r="T229" s="21">
        <f t="shared" si="100"/>
        <v>330.07773245246113</v>
      </c>
      <c r="U229" s="21">
        <f t="shared" si="101"/>
        <v>99353.3974681908</v>
      </c>
      <c r="W229" s="86">
        <f t="shared" si="102"/>
        <v>218</v>
      </c>
      <c r="X229" s="21">
        <f t="shared" si="103"/>
        <v>1132.0522777899071</v>
      </c>
      <c r="Y229" s="21">
        <f t="shared" si="117"/>
        <v>369.97813412187475</v>
      </c>
      <c r="Z229" s="21">
        <f t="shared" si="104"/>
        <v>111363.41837068429</v>
      </c>
      <c r="AB229" s="86">
        <f t="shared" si="105"/>
        <v>218</v>
      </c>
      <c r="AC229" s="21">
        <f t="shared" si="106"/>
        <v>999.06197645638304</v>
      </c>
      <c r="AD229" s="21">
        <f t="shared" si="107"/>
        <v>377.61318873678459</v>
      </c>
      <c r="AE229" s="21">
        <f t="shared" si="108"/>
        <v>113661.56980977216</v>
      </c>
      <c r="AG229" s="86">
        <f t="shared" si="109"/>
        <v>218</v>
      </c>
      <c r="AH229" s="21">
        <f t="shared" si="110"/>
        <v>739.00802180949472</v>
      </c>
      <c r="AI229" s="21">
        <f t="shared" si="111"/>
        <v>362.84211292584206</v>
      </c>
      <c r="AJ229" s="21">
        <f t="shared" si="112"/>
        <v>109215.47599067845</v>
      </c>
      <c r="AL229" s="86">
        <f t="shared" si="113"/>
        <v>218</v>
      </c>
      <c r="AM229" s="21">
        <f t="shared" si="114"/>
        <v>553.13345387591653</v>
      </c>
      <c r="AN229" s="21">
        <f t="shared" si="115"/>
        <v>321.85358390840929</v>
      </c>
      <c r="AO229" s="21">
        <f t="shared" si="116"/>
        <v>96877.928756431196</v>
      </c>
    </row>
    <row r="230" spans="4:41" ht="11" customHeight="1">
      <c r="D230" s="74"/>
      <c r="E230" s="75"/>
      <c r="F230" s="76"/>
      <c r="G230" s="77"/>
      <c r="H230" s="19"/>
      <c r="M230" s="85">
        <v>219</v>
      </c>
      <c r="N230" s="33">
        <f t="shared" si="92"/>
        <v>92</v>
      </c>
      <c r="O230" s="33">
        <f t="shared" si="96"/>
        <v>352.39743572801825</v>
      </c>
      <c r="P230" s="30">
        <f t="shared" si="97"/>
        <v>106163.62815413349</v>
      </c>
      <c r="R230" s="86">
        <f t="shared" si="98"/>
        <v>219</v>
      </c>
      <c r="S230" s="21">
        <f t="shared" si="99"/>
        <v>1378.1167398434316</v>
      </c>
      <c r="T230" s="21">
        <f t="shared" si="100"/>
        <v>326.58426909449122</v>
      </c>
      <c r="U230" s="21">
        <f t="shared" si="101"/>
        <v>98301.864997441851</v>
      </c>
      <c r="W230" s="86">
        <f t="shared" si="102"/>
        <v>219</v>
      </c>
      <c r="X230" s="21">
        <f t="shared" si="103"/>
        <v>1132.0522777899071</v>
      </c>
      <c r="Y230" s="21">
        <f t="shared" si="117"/>
        <v>367.43788697631459</v>
      </c>
      <c r="Z230" s="21">
        <f t="shared" si="104"/>
        <v>110598.8039798707</v>
      </c>
      <c r="AB230" s="86">
        <f t="shared" si="105"/>
        <v>219</v>
      </c>
      <c r="AC230" s="21">
        <f t="shared" si="106"/>
        <v>999.06197645638304</v>
      </c>
      <c r="AD230" s="21">
        <f t="shared" si="107"/>
        <v>375.54169277771922</v>
      </c>
      <c r="AE230" s="21">
        <f t="shared" si="108"/>
        <v>113038.0495260935</v>
      </c>
      <c r="AG230" s="86">
        <f t="shared" si="109"/>
        <v>219</v>
      </c>
      <c r="AH230" s="21">
        <f t="shared" si="110"/>
        <v>739.00802180949472</v>
      </c>
      <c r="AI230" s="21">
        <f t="shared" si="111"/>
        <v>361.58822656289652</v>
      </c>
      <c r="AJ230" s="21">
        <f t="shared" si="112"/>
        <v>108838.05619543184</v>
      </c>
      <c r="AL230" s="86">
        <f t="shared" si="113"/>
        <v>219</v>
      </c>
      <c r="AM230" s="21">
        <f t="shared" si="114"/>
        <v>553.13345387591653</v>
      </c>
      <c r="AN230" s="21">
        <f t="shared" si="115"/>
        <v>321.08265100851764</v>
      </c>
      <c r="AO230" s="21">
        <f t="shared" si="116"/>
        <v>96645.877953563802</v>
      </c>
    </row>
    <row r="231" spans="4:41" ht="11" customHeight="1">
      <c r="D231" s="74"/>
      <c r="E231" s="75"/>
      <c r="F231" s="76"/>
      <c r="G231" s="77"/>
      <c r="H231" s="19"/>
      <c r="M231" s="85">
        <v>220</v>
      </c>
      <c r="N231" s="33">
        <f t="shared" si="92"/>
        <v>92</v>
      </c>
      <c r="O231" s="33">
        <f t="shared" si="96"/>
        <v>353.87876051377833</v>
      </c>
      <c r="P231" s="30">
        <f t="shared" si="97"/>
        <v>106609.50691464727</v>
      </c>
      <c r="R231" s="86">
        <f t="shared" si="98"/>
        <v>220</v>
      </c>
      <c r="S231" s="21">
        <f t="shared" si="99"/>
        <v>1378.1167398434316</v>
      </c>
      <c r="T231" s="21">
        <f t="shared" si="100"/>
        <v>323.0791608586614</v>
      </c>
      <c r="U231" s="21">
        <f t="shared" si="101"/>
        <v>97246.827418457076</v>
      </c>
      <c r="W231" s="86">
        <f t="shared" si="102"/>
        <v>220</v>
      </c>
      <c r="X231" s="21">
        <f t="shared" si="103"/>
        <v>1132.0522777899071</v>
      </c>
      <c r="Y231" s="21">
        <f t="shared" si="117"/>
        <v>364.88917234026934</v>
      </c>
      <c r="Z231" s="21">
        <f t="shared" si="104"/>
        <v>109831.64087442106</v>
      </c>
      <c r="AB231" s="86">
        <f t="shared" si="105"/>
        <v>220</v>
      </c>
      <c r="AC231" s="21">
        <f t="shared" si="106"/>
        <v>999.06197645638304</v>
      </c>
      <c r="AD231" s="21">
        <f t="shared" si="107"/>
        <v>373.46329183212373</v>
      </c>
      <c r="AE231" s="21">
        <f t="shared" si="108"/>
        <v>112412.45084146924</v>
      </c>
      <c r="AG231" s="86">
        <f t="shared" si="109"/>
        <v>220</v>
      </c>
      <c r="AH231" s="21">
        <f t="shared" si="110"/>
        <v>739.00802180949472</v>
      </c>
      <c r="AI231" s="21">
        <f t="shared" si="111"/>
        <v>360.33016057874119</v>
      </c>
      <c r="AJ231" s="21">
        <f t="shared" si="112"/>
        <v>108459.37833420109</v>
      </c>
      <c r="AL231" s="86">
        <f t="shared" si="113"/>
        <v>220</v>
      </c>
      <c r="AM231" s="21">
        <f t="shared" si="114"/>
        <v>553.13345387591653</v>
      </c>
      <c r="AN231" s="21">
        <f t="shared" si="115"/>
        <v>320.30914833229298</v>
      </c>
      <c r="AO231" s="21">
        <f t="shared" si="116"/>
        <v>96413.053648020184</v>
      </c>
    </row>
    <row r="232" spans="4:41" ht="11" customHeight="1">
      <c r="D232" s="74"/>
      <c r="E232" s="75"/>
      <c r="F232" s="76"/>
      <c r="G232" s="77"/>
      <c r="H232" s="19"/>
      <c r="M232" s="85">
        <v>221</v>
      </c>
      <c r="N232" s="33">
        <f t="shared" si="92"/>
        <v>92</v>
      </c>
      <c r="O232" s="33">
        <f t="shared" si="96"/>
        <v>355.36502304882424</v>
      </c>
      <c r="P232" s="30">
        <f t="shared" si="97"/>
        <v>107056.87193769609</v>
      </c>
      <c r="R232" s="86">
        <f t="shared" si="98"/>
        <v>221</v>
      </c>
      <c r="S232" s="21">
        <f t="shared" si="99"/>
        <v>1378.1167398434316</v>
      </c>
      <c r="T232" s="21">
        <f t="shared" si="100"/>
        <v>319.56236892871215</v>
      </c>
      <c r="U232" s="21">
        <f t="shared" si="101"/>
        <v>96188.27304754236</v>
      </c>
      <c r="W232" s="86">
        <f t="shared" si="102"/>
        <v>221</v>
      </c>
      <c r="X232" s="21">
        <f t="shared" si="103"/>
        <v>1132.0522777899071</v>
      </c>
      <c r="Y232" s="21">
        <f t="shared" si="117"/>
        <v>362.3319619887705</v>
      </c>
      <c r="Z232" s="21">
        <f t="shared" si="104"/>
        <v>109061.92055861994</v>
      </c>
      <c r="AB232" s="86">
        <f t="shared" si="105"/>
        <v>221</v>
      </c>
      <c r="AC232" s="21">
        <f t="shared" si="106"/>
        <v>999.06197645638304</v>
      </c>
      <c r="AD232" s="21">
        <f t="shared" si="107"/>
        <v>371.37796288337614</v>
      </c>
      <c r="AE232" s="21">
        <f t="shared" si="108"/>
        <v>111784.76682789622</v>
      </c>
      <c r="AG232" s="86">
        <f t="shared" si="109"/>
        <v>221</v>
      </c>
      <c r="AH232" s="21">
        <f t="shared" si="110"/>
        <v>739.00802180949472</v>
      </c>
      <c r="AI232" s="21">
        <f t="shared" si="111"/>
        <v>359.06790104130528</v>
      </c>
      <c r="AJ232" s="21">
        <f t="shared" si="112"/>
        <v>108079.43821343289</v>
      </c>
      <c r="AL232" s="86">
        <f t="shared" si="113"/>
        <v>221</v>
      </c>
      <c r="AM232" s="21">
        <f t="shared" si="114"/>
        <v>553.13345387591653</v>
      </c>
      <c r="AN232" s="21">
        <f t="shared" si="115"/>
        <v>319.53306731381423</v>
      </c>
      <c r="AO232" s="21">
        <f t="shared" si="116"/>
        <v>96179.453261458082</v>
      </c>
    </row>
    <row r="233" spans="4:41" ht="11" customHeight="1">
      <c r="D233" s="74"/>
      <c r="E233" s="75"/>
      <c r="F233" s="76"/>
      <c r="G233" s="77"/>
      <c r="H233" s="19"/>
      <c r="M233" s="85">
        <v>222</v>
      </c>
      <c r="N233" s="33">
        <f t="shared" si="92"/>
        <v>92</v>
      </c>
      <c r="O233" s="33">
        <f t="shared" si="96"/>
        <v>356.85623979232031</v>
      </c>
      <c r="P233" s="30">
        <f t="shared" si="97"/>
        <v>107505.72817748842</v>
      </c>
      <c r="R233" s="86">
        <f t="shared" si="98"/>
        <v>222</v>
      </c>
      <c r="S233" s="21">
        <f t="shared" si="99"/>
        <v>1378.1167398434316</v>
      </c>
      <c r="T233" s="21">
        <f t="shared" si="100"/>
        <v>316.03385435899639</v>
      </c>
      <c r="U233" s="21">
        <f t="shared" si="101"/>
        <v>95126.190162057916</v>
      </c>
      <c r="W233" s="86">
        <f t="shared" si="102"/>
        <v>222</v>
      </c>
      <c r="X233" s="21">
        <f t="shared" si="103"/>
        <v>1132.0522777899071</v>
      </c>
      <c r="Y233" s="21">
        <f t="shared" si="117"/>
        <v>359.76622760276678</v>
      </c>
      <c r="Z233" s="21">
        <f t="shared" si="104"/>
        <v>108289.63450843281</v>
      </c>
      <c r="AB233" s="86">
        <f t="shared" si="105"/>
        <v>222</v>
      </c>
      <c r="AC233" s="21">
        <f t="shared" si="106"/>
        <v>999.06197645638304</v>
      </c>
      <c r="AD233" s="21">
        <f t="shared" si="107"/>
        <v>369.2856828381328</v>
      </c>
      <c r="AE233" s="21">
        <f t="shared" si="108"/>
        <v>111154.99053427797</v>
      </c>
      <c r="AG233" s="86">
        <f t="shared" si="109"/>
        <v>222</v>
      </c>
      <c r="AH233" s="21">
        <f t="shared" si="110"/>
        <v>739.00802180949472</v>
      </c>
      <c r="AI233" s="21">
        <f t="shared" si="111"/>
        <v>357.80143397207803</v>
      </c>
      <c r="AJ233" s="21">
        <f t="shared" si="112"/>
        <v>107698.23162559548</v>
      </c>
      <c r="AL233" s="86">
        <f t="shared" si="113"/>
        <v>222</v>
      </c>
      <c r="AM233" s="21">
        <f t="shared" si="114"/>
        <v>553.13345387591653</v>
      </c>
      <c r="AN233" s="21">
        <f t="shared" si="115"/>
        <v>318.75439935860726</v>
      </c>
      <c r="AO233" s="21">
        <f t="shared" si="116"/>
        <v>95945.074206940772</v>
      </c>
    </row>
    <row r="234" spans="4:41" ht="11" customHeight="1">
      <c r="D234" s="74"/>
      <c r="E234" s="75"/>
      <c r="F234" s="76"/>
      <c r="G234" s="77"/>
      <c r="H234" s="19"/>
      <c r="M234" s="85">
        <v>223</v>
      </c>
      <c r="N234" s="33">
        <f t="shared" si="92"/>
        <v>92</v>
      </c>
      <c r="O234" s="33">
        <f t="shared" si="96"/>
        <v>358.35242725829471</v>
      </c>
      <c r="P234" s="30">
        <f t="shared" si="97"/>
        <v>107956.08060474672</v>
      </c>
      <c r="R234" s="86">
        <f t="shared" si="98"/>
        <v>223</v>
      </c>
      <c r="S234" s="21">
        <f t="shared" si="99"/>
        <v>1378.1167398434316</v>
      </c>
      <c r="T234" s="21">
        <f t="shared" si="100"/>
        <v>312.49357807404829</v>
      </c>
      <c r="U234" s="21">
        <f t="shared" si="101"/>
        <v>94060.567000288531</v>
      </c>
      <c r="W234" s="86">
        <f t="shared" si="102"/>
        <v>223</v>
      </c>
      <c r="X234" s="21">
        <f t="shared" si="103"/>
        <v>1132.0522777899071</v>
      </c>
      <c r="Y234" s="21">
        <f t="shared" si="117"/>
        <v>357.19194076880967</v>
      </c>
      <c r="Z234" s="21">
        <f t="shared" si="104"/>
        <v>107514.77417141171</v>
      </c>
      <c r="AB234" s="86">
        <f t="shared" si="105"/>
        <v>223</v>
      </c>
      <c r="AC234" s="21">
        <f t="shared" si="106"/>
        <v>999.06197645638304</v>
      </c>
      <c r="AD234" s="21">
        <f t="shared" si="107"/>
        <v>367.18642852607195</v>
      </c>
      <c r="AE234" s="21">
        <f t="shared" si="108"/>
        <v>110523.11498634765</v>
      </c>
      <c r="AG234" s="86">
        <f t="shared" si="109"/>
        <v>223</v>
      </c>
      <c r="AH234" s="21">
        <f t="shared" si="110"/>
        <v>739.00802180949472</v>
      </c>
      <c r="AI234" s="21">
        <f t="shared" si="111"/>
        <v>356.53074534595333</v>
      </c>
      <c r="AJ234" s="21">
        <f t="shared" si="112"/>
        <v>107315.75434913194</v>
      </c>
      <c r="AL234" s="86">
        <f t="shared" si="113"/>
        <v>223</v>
      </c>
      <c r="AM234" s="21">
        <f t="shared" si="114"/>
        <v>553.13345387591653</v>
      </c>
      <c r="AN234" s="21">
        <f t="shared" si="115"/>
        <v>317.97313584354953</v>
      </c>
      <c r="AO234" s="21">
        <f t="shared" si="116"/>
        <v>95709.913888908413</v>
      </c>
    </row>
    <row r="235" spans="4:41" ht="11" customHeight="1">
      <c r="D235" s="74"/>
      <c r="E235" s="75"/>
      <c r="F235" s="76"/>
      <c r="G235" s="77"/>
      <c r="H235" s="19"/>
      <c r="M235" s="85">
        <v>224</v>
      </c>
      <c r="N235" s="33">
        <f t="shared" si="92"/>
        <v>92</v>
      </c>
      <c r="O235" s="33">
        <f t="shared" si="96"/>
        <v>359.85360201582239</v>
      </c>
      <c r="P235" s="30">
        <f t="shared" si="97"/>
        <v>108407.93420676254</v>
      </c>
      <c r="R235" s="86">
        <f t="shared" si="98"/>
        <v>224</v>
      </c>
      <c r="S235" s="21">
        <f t="shared" si="99"/>
        <v>1378.1167398434316</v>
      </c>
      <c r="T235" s="21">
        <f t="shared" si="100"/>
        <v>308.94150086815034</v>
      </c>
      <c r="U235" s="21">
        <f t="shared" si="101"/>
        <v>92991.391761313251</v>
      </c>
      <c r="W235" s="86">
        <f t="shared" si="102"/>
        <v>224</v>
      </c>
      <c r="X235" s="21">
        <f t="shared" si="103"/>
        <v>1132.0522777899071</v>
      </c>
      <c r="Y235" s="21">
        <f t="shared" si="117"/>
        <v>354.60907297873933</v>
      </c>
      <c r="Z235" s="21">
        <f t="shared" si="104"/>
        <v>106737.33096660055</v>
      </c>
      <c r="AB235" s="86">
        <f t="shared" si="105"/>
        <v>224</v>
      </c>
      <c r="AC235" s="21">
        <f t="shared" si="106"/>
        <v>999.06197645638304</v>
      </c>
      <c r="AD235" s="21">
        <f t="shared" si="107"/>
        <v>365.08017669963755</v>
      </c>
      <c r="AE235" s="21">
        <f t="shared" si="108"/>
        <v>109889.1331865909</v>
      </c>
      <c r="AG235" s="86">
        <f t="shared" si="109"/>
        <v>224</v>
      </c>
      <c r="AH235" s="21">
        <f t="shared" si="110"/>
        <v>739.00802180949472</v>
      </c>
      <c r="AI235" s="21">
        <f t="shared" si="111"/>
        <v>355.25582109107478</v>
      </c>
      <c r="AJ235" s="21">
        <f t="shared" si="112"/>
        <v>106932.00214841352</v>
      </c>
      <c r="AL235" s="86">
        <f t="shared" si="113"/>
        <v>224</v>
      </c>
      <c r="AM235" s="21">
        <f t="shared" si="114"/>
        <v>553.13345387591653</v>
      </c>
      <c r="AN235" s="21">
        <f t="shared" si="115"/>
        <v>317.189268116775</v>
      </c>
      <c r="AO235" s="21">
        <f t="shared" si="116"/>
        <v>95473.969703149283</v>
      </c>
    </row>
    <row r="236" spans="4:41" ht="11" customHeight="1">
      <c r="D236" s="74"/>
      <c r="E236" s="75"/>
      <c r="F236" s="76"/>
      <c r="G236" s="77"/>
      <c r="H236" s="19"/>
      <c r="M236" s="85">
        <v>225</v>
      </c>
      <c r="N236" s="33">
        <f t="shared" si="92"/>
        <v>92</v>
      </c>
      <c r="O236" s="33">
        <f t="shared" si="96"/>
        <v>361.35978068920849</v>
      </c>
      <c r="P236" s="30">
        <f t="shared" si="97"/>
        <v>108861.29398745175</v>
      </c>
      <c r="R236" s="86">
        <f t="shared" si="98"/>
        <v>225</v>
      </c>
      <c r="S236" s="21">
        <f t="shared" si="99"/>
        <v>1378.1167398434316</v>
      </c>
      <c r="T236" s="21">
        <f t="shared" si="100"/>
        <v>305.37758340489938</v>
      </c>
      <c r="U236" s="21">
        <f t="shared" si="101"/>
        <v>91918.652604874718</v>
      </c>
      <c r="W236" s="86">
        <f t="shared" si="102"/>
        <v>225</v>
      </c>
      <c r="X236" s="21">
        <f t="shared" si="103"/>
        <v>1132.0522777899071</v>
      </c>
      <c r="Y236" s="21">
        <f t="shared" si="117"/>
        <v>352.01759562936883</v>
      </c>
      <c r="Z236" s="21">
        <f t="shared" si="104"/>
        <v>105957.29628444002</v>
      </c>
      <c r="AB236" s="86">
        <f t="shared" si="105"/>
        <v>225</v>
      </c>
      <c r="AC236" s="21">
        <f t="shared" si="106"/>
        <v>999.06197645638304</v>
      </c>
      <c r="AD236" s="21">
        <f t="shared" si="107"/>
        <v>362.9669040337817</v>
      </c>
      <c r="AE236" s="21">
        <f t="shared" si="108"/>
        <v>109253.03811416829</v>
      </c>
      <c r="AG236" s="86">
        <f t="shared" si="109"/>
        <v>225</v>
      </c>
      <c r="AH236" s="21">
        <f t="shared" si="110"/>
        <v>739.00802180949472</v>
      </c>
      <c r="AI236" s="21">
        <f t="shared" si="111"/>
        <v>353.97664708868007</v>
      </c>
      <c r="AJ236" s="21">
        <f t="shared" si="112"/>
        <v>106546.97077369271</v>
      </c>
      <c r="AL236" s="86">
        <f t="shared" si="113"/>
        <v>225</v>
      </c>
      <c r="AM236" s="21">
        <f t="shared" si="114"/>
        <v>553.13345387591653</v>
      </c>
      <c r="AN236" s="21">
        <f t="shared" si="115"/>
        <v>316.40278749757789</v>
      </c>
      <c r="AO236" s="21">
        <f t="shared" si="116"/>
        <v>95237.239036770945</v>
      </c>
    </row>
    <row r="237" spans="4:41" ht="11" customHeight="1">
      <c r="D237" s="74"/>
      <c r="E237" s="75"/>
      <c r="F237" s="76"/>
      <c r="G237" s="77"/>
      <c r="H237" s="19"/>
      <c r="M237" s="85">
        <v>226</v>
      </c>
      <c r="N237" s="33">
        <f t="shared" si="92"/>
        <v>92</v>
      </c>
      <c r="O237" s="33">
        <f t="shared" si="96"/>
        <v>362.87097995817248</v>
      </c>
      <c r="P237" s="30">
        <f t="shared" si="97"/>
        <v>109316.16496740992</v>
      </c>
      <c r="R237" s="86">
        <f t="shared" si="98"/>
        <v>226</v>
      </c>
      <c r="S237" s="21">
        <f t="shared" si="99"/>
        <v>1378.1167398434316</v>
      </c>
      <c r="T237" s="21">
        <f t="shared" si="100"/>
        <v>301.80178621677095</v>
      </c>
      <c r="U237" s="21">
        <f t="shared" si="101"/>
        <v>90842.337651248061</v>
      </c>
      <c r="W237" s="86">
        <f t="shared" si="102"/>
        <v>226</v>
      </c>
      <c r="X237" s="21">
        <f t="shared" si="103"/>
        <v>1132.0522777899071</v>
      </c>
      <c r="Y237" s="21">
        <f t="shared" si="117"/>
        <v>349.41748002216701</v>
      </c>
      <c r="Z237" s="21">
        <f t="shared" si="104"/>
        <v>105174.66148667228</v>
      </c>
      <c r="AB237" s="86">
        <f t="shared" si="105"/>
        <v>226</v>
      </c>
      <c r="AC237" s="21">
        <f t="shared" si="106"/>
        <v>999.06197645638304</v>
      </c>
      <c r="AD237" s="21">
        <f t="shared" si="107"/>
        <v>360.84658712570632</v>
      </c>
      <c r="AE237" s="21">
        <f t="shared" si="108"/>
        <v>108614.82272483761</v>
      </c>
      <c r="AG237" s="86">
        <f t="shared" si="109"/>
        <v>226</v>
      </c>
      <c r="AH237" s="21">
        <f t="shared" si="110"/>
        <v>739.00802180949472</v>
      </c>
      <c r="AI237" s="21">
        <f t="shared" si="111"/>
        <v>352.69320917294408</v>
      </c>
      <c r="AJ237" s="21">
        <f t="shared" si="112"/>
        <v>106160.65596105615</v>
      </c>
      <c r="AL237" s="86">
        <f t="shared" si="113"/>
        <v>226</v>
      </c>
      <c r="AM237" s="21">
        <f t="shared" si="114"/>
        <v>553.13345387591653</v>
      </c>
      <c r="AN237" s="21">
        <f t="shared" si="115"/>
        <v>315.6136852763168</v>
      </c>
      <c r="AO237" s="21">
        <f t="shared" si="116"/>
        <v>94999.71926817135</v>
      </c>
    </row>
    <row r="238" spans="4:41" ht="11" customHeight="1">
      <c r="D238" s="74"/>
      <c r="E238" s="75"/>
      <c r="F238" s="76"/>
      <c r="G238" s="77"/>
      <c r="H238" s="19"/>
      <c r="M238" s="85">
        <v>227</v>
      </c>
      <c r="N238" s="33">
        <f t="shared" si="92"/>
        <v>92</v>
      </c>
      <c r="O238" s="33">
        <f t="shared" si="96"/>
        <v>364.38721655803306</v>
      </c>
      <c r="P238" s="30">
        <f t="shared" si="97"/>
        <v>109772.55218396796</v>
      </c>
      <c r="R238" s="86">
        <f t="shared" si="98"/>
        <v>227</v>
      </c>
      <c r="S238" s="21">
        <f t="shared" si="99"/>
        <v>1378.1167398434316</v>
      </c>
      <c r="T238" s="21">
        <f t="shared" si="100"/>
        <v>298.21406970468212</v>
      </c>
      <c r="U238" s="21">
        <f t="shared" si="101"/>
        <v>89762.434981109313</v>
      </c>
      <c r="W238" s="86">
        <f t="shared" si="102"/>
        <v>227</v>
      </c>
      <c r="X238" s="21">
        <f t="shared" si="103"/>
        <v>1132.0522777899071</v>
      </c>
      <c r="Y238" s="21">
        <f t="shared" si="117"/>
        <v>346.8086973629413</v>
      </c>
      <c r="Z238" s="21">
        <f t="shared" si="104"/>
        <v>104389.41790624532</v>
      </c>
      <c r="AB238" s="86">
        <f t="shared" si="105"/>
        <v>227</v>
      </c>
      <c r="AC238" s="21">
        <f t="shared" si="106"/>
        <v>999.06197645638304</v>
      </c>
      <c r="AD238" s="21">
        <f t="shared" si="107"/>
        <v>358.71920249460408</v>
      </c>
      <c r="AE238" s="21">
        <f t="shared" si="108"/>
        <v>107974.47995087582</v>
      </c>
      <c r="AG238" s="86">
        <f t="shared" si="109"/>
        <v>227</v>
      </c>
      <c r="AH238" s="21">
        <f t="shared" si="110"/>
        <v>739.00802180949472</v>
      </c>
      <c r="AI238" s="21">
        <f t="shared" si="111"/>
        <v>351.40549313082221</v>
      </c>
      <c r="AJ238" s="21">
        <f t="shared" si="112"/>
        <v>105773.05343237748</v>
      </c>
      <c r="AL238" s="86">
        <f t="shared" si="113"/>
        <v>227</v>
      </c>
      <c r="AM238" s="21">
        <f t="shared" si="114"/>
        <v>553.13345387591653</v>
      </c>
      <c r="AN238" s="21">
        <f t="shared" si="115"/>
        <v>314.82195271431812</v>
      </c>
      <c r="AO238" s="21">
        <f t="shared" si="116"/>
        <v>94761.407767009761</v>
      </c>
    </row>
    <row r="239" spans="4:41" ht="11" customHeight="1">
      <c r="D239" s="74"/>
      <c r="E239" s="75"/>
      <c r="F239" s="76"/>
      <c r="G239" s="77"/>
      <c r="H239" s="19"/>
      <c r="M239" s="85">
        <v>228</v>
      </c>
      <c r="N239" s="33">
        <f t="shared" si="92"/>
        <v>92</v>
      </c>
      <c r="O239" s="33">
        <f t="shared" si="96"/>
        <v>365.90850727989323</v>
      </c>
      <c r="P239" s="30">
        <f t="shared" si="97"/>
        <v>110230.46069124785</v>
      </c>
      <c r="R239" s="86">
        <f t="shared" si="98"/>
        <v>228</v>
      </c>
      <c r="S239" s="21">
        <f t="shared" si="99"/>
        <v>1378.1167398434316</v>
      </c>
      <c r="T239" s="21">
        <f t="shared" si="100"/>
        <v>294.61439413755295</v>
      </c>
      <c r="U239" s="21">
        <f t="shared" si="101"/>
        <v>88678.932635403427</v>
      </c>
      <c r="W239" s="86">
        <f t="shared" si="102"/>
        <v>228</v>
      </c>
      <c r="X239" s="21">
        <f t="shared" si="103"/>
        <v>1132.0522777899071</v>
      </c>
      <c r="Y239" s="21">
        <f t="shared" si="117"/>
        <v>344.19121876151803</v>
      </c>
      <c r="Z239" s="21">
        <f t="shared" si="104"/>
        <v>103601.55684721694</v>
      </c>
      <c r="AB239" s="86">
        <f t="shared" si="105"/>
        <v>228</v>
      </c>
      <c r="AC239" s="21">
        <f t="shared" si="106"/>
        <v>999.06197645638304</v>
      </c>
      <c r="AD239" s="21">
        <f t="shared" si="107"/>
        <v>356.58472658139812</v>
      </c>
      <c r="AE239" s="21">
        <f t="shared" si="108"/>
        <v>107332.00270100082</v>
      </c>
      <c r="AG239" s="86">
        <f t="shared" si="109"/>
        <v>228</v>
      </c>
      <c r="AH239" s="21">
        <f t="shared" si="110"/>
        <v>739.00802180949472</v>
      </c>
      <c r="AI239" s="21">
        <f t="shared" si="111"/>
        <v>350.11348470189324</v>
      </c>
      <c r="AJ239" s="21">
        <f t="shared" si="112"/>
        <v>105384.15889526988</v>
      </c>
      <c r="AL239" s="86">
        <f t="shared" si="113"/>
        <v>228</v>
      </c>
      <c r="AM239" s="21">
        <f t="shared" si="114"/>
        <v>553.13345387591653</v>
      </c>
      <c r="AN239" s="21">
        <f t="shared" si="115"/>
        <v>314.02758104377949</v>
      </c>
      <c r="AO239" s="21">
        <f t="shared" si="116"/>
        <v>94522.301894177624</v>
      </c>
    </row>
    <row r="240" spans="4:41" ht="11" customHeight="1">
      <c r="D240" s="74"/>
      <c r="E240" s="75"/>
      <c r="F240" s="76"/>
      <c r="G240" s="77"/>
      <c r="H240" s="19"/>
      <c r="M240" s="85">
        <v>229</v>
      </c>
      <c r="N240" s="33">
        <f t="shared" si="92"/>
        <v>92</v>
      </c>
      <c r="O240" s="33">
        <f t="shared" si="96"/>
        <v>367.43486897082613</v>
      </c>
      <c r="P240" s="30">
        <f t="shared" si="97"/>
        <v>110689.89556021868</v>
      </c>
      <c r="R240" s="86">
        <f t="shared" si="98"/>
        <v>229</v>
      </c>
      <c r="S240" s="21">
        <f t="shared" si="99"/>
        <v>1378.1167398434316</v>
      </c>
      <c r="T240" s="21">
        <f t="shared" si="100"/>
        <v>291.00271965186664</v>
      </c>
      <c r="U240" s="21">
        <f t="shared" si="101"/>
        <v>87591.818615211858</v>
      </c>
      <c r="W240" s="86">
        <f t="shared" si="102"/>
        <v>229</v>
      </c>
      <c r="X240" s="21">
        <f t="shared" si="103"/>
        <v>1132.0522777899071</v>
      </c>
      <c r="Y240" s="21">
        <f t="shared" si="117"/>
        <v>341.5650152314235</v>
      </c>
      <c r="Z240" s="21">
        <f t="shared" si="104"/>
        <v>102811.06958465846</v>
      </c>
      <c r="AB240" s="86">
        <f t="shared" si="105"/>
        <v>229</v>
      </c>
      <c r="AC240" s="21">
        <f t="shared" si="106"/>
        <v>999.06197645638304</v>
      </c>
      <c r="AD240" s="21">
        <f t="shared" si="107"/>
        <v>354.44313574848144</v>
      </c>
      <c r="AE240" s="21">
        <f t="shared" si="108"/>
        <v>106687.38386029292</v>
      </c>
      <c r="AG240" s="86">
        <f t="shared" si="109"/>
        <v>229</v>
      </c>
      <c r="AH240" s="21">
        <f t="shared" si="110"/>
        <v>739.00802180949472</v>
      </c>
      <c r="AI240" s="21">
        <f t="shared" si="111"/>
        <v>348.81716957820134</v>
      </c>
      <c r="AJ240" s="21">
        <f t="shared" si="112"/>
        <v>104993.96804303859</v>
      </c>
      <c r="AL240" s="86">
        <f t="shared" si="113"/>
        <v>229</v>
      </c>
      <c r="AM240" s="21">
        <f t="shared" si="114"/>
        <v>553.13345387591653</v>
      </c>
      <c r="AN240" s="21">
        <f t="shared" si="115"/>
        <v>313.23056146767237</v>
      </c>
      <c r="AO240" s="21">
        <f t="shared" si="116"/>
        <v>94282.399001769387</v>
      </c>
    </row>
    <row r="241" spans="4:41" ht="11" customHeight="1">
      <c r="D241" s="74"/>
      <c r="E241" s="75"/>
      <c r="F241" s="76"/>
      <c r="G241" s="77"/>
      <c r="H241" s="19"/>
      <c r="M241" s="85">
        <v>230</v>
      </c>
      <c r="N241" s="33">
        <f t="shared" si="92"/>
        <v>92</v>
      </c>
      <c r="O241" s="33">
        <f t="shared" si="96"/>
        <v>368.96631853406228</v>
      </c>
      <c r="P241" s="30">
        <f t="shared" si="97"/>
        <v>111150.86187875274</v>
      </c>
      <c r="R241" s="86">
        <f t="shared" si="98"/>
        <v>230</v>
      </c>
      <c r="S241" s="21">
        <f t="shared" si="99"/>
        <v>1378.1167398434316</v>
      </c>
      <c r="T241" s="21">
        <f t="shared" si="100"/>
        <v>287.37900625122808</v>
      </c>
      <c r="U241" s="21">
        <f t="shared" si="101"/>
        <v>86501.080881619651</v>
      </c>
      <c r="W241" s="86">
        <f t="shared" si="102"/>
        <v>230</v>
      </c>
      <c r="X241" s="21">
        <f t="shared" si="103"/>
        <v>1132.0522777899071</v>
      </c>
      <c r="Y241" s="21">
        <f t="shared" si="117"/>
        <v>338.93005768956186</v>
      </c>
      <c r="Z241" s="21">
        <f t="shared" si="104"/>
        <v>102017.94736455812</v>
      </c>
      <c r="AB241" s="86">
        <f t="shared" si="105"/>
        <v>230</v>
      </c>
      <c r="AC241" s="21">
        <f t="shared" si="106"/>
        <v>999.06197645638304</v>
      </c>
      <c r="AD241" s="21">
        <f t="shared" si="107"/>
        <v>352.29440627945513</v>
      </c>
      <c r="AE241" s="21">
        <f t="shared" si="108"/>
        <v>106040.61629011598</v>
      </c>
      <c r="AG241" s="86">
        <f t="shared" si="109"/>
        <v>230</v>
      </c>
      <c r="AH241" s="21">
        <f t="shared" si="110"/>
        <v>739.00802180949472</v>
      </c>
      <c r="AI241" s="21">
        <f t="shared" si="111"/>
        <v>347.51653340409695</v>
      </c>
      <c r="AJ241" s="21">
        <f t="shared" si="112"/>
        <v>104602.47655463319</v>
      </c>
      <c r="AL241" s="86">
        <f t="shared" si="113"/>
        <v>230</v>
      </c>
      <c r="AM241" s="21">
        <f t="shared" si="114"/>
        <v>553.13345387591653</v>
      </c>
      <c r="AN241" s="21">
        <f t="shared" si="115"/>
        <v>312.4308851596449</v>
      </c>
      <c r="AO241" s="21">
        <f t="shared" si="116"/>
        <v>94041.696433053119</v>
      </c>
    </row>
    <row r="242" spans="4:41" ht="11" customHeight="1">
      <c r="D242" s="74"/>
      <c r="E242" s="75"/>
      <c r="F242" s="76"/>
      <c r="G242" s="77"/>
      <c r="H242" s="19"/>
      <c r="M242" s="85">
        <v>231</v>
      </c>
      <c r="N242" s="33">
        <f t="shared" si="92"/>
        <v>92</v>
      </c>
      <c r="O242" s="33">
        <f t="shared" si="96"/>
        <v>370.50287292917579</v>
      </c>
      <c r="P242" s="30">
        <f t="shared" si="97"/>
        <v>111613.36475168192</v>
      </c>
      <c r="R242" s="86">
        <f t="shared" si="98"/>
        <v>231</v>
      </c>
      <c r="S242" s="21">
        <f t="shared" si="99"/>
        <v>1378.1167398434316</v>
      </c>
      <c r="T242" s="21">
        <f t="shared" si="100"/>
        <v>283.74321380592073</v>
      </c>
      <c r="U242" s="21">
        <f t="shared" si="101"/>
        <v>85406.707355582141</v>
      </c>
      <c r="W242" s="86">
        <f t="shared" si="102"/>
        <v>231</v>
      </c>
      <c r="X242" s="21">
        <f t="shared" si="103"/>
        <v>1132.0522777899071</v>
      </c>
      <c r="Y242" s="21">
        <f t="shared" si="117"/>
        <v>336.28631695589405</v>
      </c>
      <c r="Z242" s="21">
        <f t="shared" si="104"/>
        <v>101222.18140372411</v>
      </c>
      <c r="AB242" s="86">
        <f t="shared" si="105"/>
        <v>231</v>
      </c>
      <c r="AC242" s="21">
        <f t="shared" si="106"/>
        <v>999.06197645638304</v>
      </c>
      <c r="AD242" s="21">
        <f t="shared" si="107"/>
        <v>350.1385143788653</v>
      </c>
      <c r="AE242" s="21">
        <f t="shared" si="108"/>
        <v>105391.69282803846</v>
      </c>
      <c r="AG242" s="86">
        <f t="shared" si="109"/>
        <v>231</v>
      </c>
      <c r="AH242" s="21">
        <f t="shared" si="110"/>
        <v>739.00802180949472</v>
      </c>
      <c r="AI242" s="21">
        <f t="shared" si="111"/>
        <v>346.21156177607901</v>
      </c>
      <c r="AJ242" s="21">
        <f t="shared" si="112"/>
        <v>104209.68009459977</v>
      </c>
      <c r="AL242" s="86">
        <f t="shared" si="113"/>
        <v>231</v>
      </c>
      <c r="AM242" s="21">
        <f t="shared" si="114"/>
        <v>553.13345387591653</v>
      </c>
      <c r="AN242" s="21">
        <f t="shared" si="115"/>
        <v>311.62854326392403</v>
      </c>
      <c r="AO242" s="21">
        <f t="shared" si="116"/>
        <v>93800.191522441135</v>
      </c>
    </row>
    <row r="243" spans="4:41" ht="11" customHeight="1">
      <c r="D243" s="74"/>
      <c r="E243" s="75"/>
      <c r="F243" s="76"/>
      <c r="G243" s="77"/>
      <c r="H243" s="19"/>
      <c r="M243" s="85">
        <v>232</v>
      </c>
      <c r="N243" s="33">
        <f t="shared" si="92"/>
        <v>92</v>
      </c>
      <c r="O243" s="33">
        <f t="shared" si="96"/>
        <v>372.04454917227304</v>
      </c>
      <c r="P243" s="30">
        <f t="shared" si="97"/>
        <v>112077.4093008542</v>
      </c>
      <c r="R243" s="86">
        <f t="shared" si="98"/>
        <v>232</v>
      </c>
      <c r="S243" s="21">
        <f t="shared" si="99"/>
        <v>1378.1167398434316</v>
      </c>
      <c r="T243" s="21">
        <f t="shared" si="100"/>
        <v>280.09530205246239</v>
      </c>
      <c r="U243" s="21">
        <f t="shared" si="101"/>
        <v>84308.685917791168</v>
      </c>
      <c r="W243" s="86">
        <f t="shared" si="102"/>
        <v>232</v>
      </c>
      <c r="X243" s="21">
        <f t="shared" si="103"/>
        <v>1132.0522777899071</v>
      </c>
      <c r="Y243" s="21">
        <f t="shared" si="117"/>
        <v>333.63376375311401</v>
      </c>
      <c r="Z243" s="21">
        <f t="shared" si="104"/>
        <v>100423.76288968732</v>
      </c>
      <c r="AB243" s="86">
        <f t="shared" si="105"/>
        <v>232</v>
      </c>
      <c r="AC243" s="21">
        <f t="shared" si="106"/>
        <v>999.06197645638304</v>
      </c>
      <c r="AD243" s="21">
        <f t="shared" si="107"/>
        <v>347.9754361719402</v>
      </c>
      <c r="AE243" s="21">
        <f t="shared" si="108"/>
        <v>104740.60628775401</v>
      </c>
      <c r="AG243" s="86">
        <f t="shared" si="109"/>
        <v>232</v>
      </c>
      <c r="AH243" s="21">
        <f t="shared" si="110"/>
        <v>739.00802180949472</v>
      </c>
      <c r="AI243" s="21">
        <f t="shared" si="111"/>
        <v>344.90224024263426</v>
      </c>
      <c r="AJ243" s="21">
        <f t="shared" si="112"/>
        <v>103815.57431303291</v>
      </c>
      <c r="AL243" s="86">
        <f t="shared" si="113"/>
        <v>232</v>
      </c>
      <c r="AM243" s="21">
        <f t="shared" si="114"/>
        <v>553.13345387591653</v>
      </c>
      <c r="AN243" s="21">
        <f t="shared" si="115"/>
        <v>310.82352689521741</v>
      </c>
      <c r="AO243" s="21">
        <f t="shared" si="116"/>
        <v>93557.881595460436</v>
      </c>
    </row>
    <row r="244" spans="4:41" ht="11" customHeight="1">
      <c r="D244" s="74"/>
      <c r="E244" s="75"/>
      <c r="F244" s="76"/>
      <c r="G244" s="77"/>
      <c r="H244" s="19"/>
      <c r="M244" s="85">
        <v>233</v>
      </c>
      <c r="N244" s="33">
        <f t="shared" si="92"/>
        <v>92</v>
      </c>
      <c r="O244" s="33">
        <f t="shared" si="96"/>
        <v>373.59136433618067</v>
      </c>
      <c r="P244" s="30">
        <f t="shared" si="97"/>
        <v>112543.00066519038</v>
      </c>
      <c r="R244" s="86">
        <f t="shared" si="98"/>
        <v>233</v>
      </c>
      <c r="S244" s="21">
        <f t="shared" si="99"/>
        <v>1378.1167398434316</v>
      </c>
      <c r="T244" s="21">
        <f t="shared" si="100"/>
        <v>276.43523059315913</v>
      </c>
      <c r="U244" s="21">
        <f t="shared" si="101"/>
        <v>83207.004408540888</v>
      </c>
      <c r="W244" s="86">
        <f t="shared" si="102"/>
        <v>233</v>
      </c>
      <c r="X244" s="21">
        <f t="shared" si="103"/>
        <v>1132.0522777899071</v>
      </c>
      <c r="Y244" s="21">
        <f t="shared" si="117"/>
        <v>330.97236870632474</v>
      </c>
      <c r="Z244" s="21">
        <f t="shared" si="104"/>
        <v>99622.682980603742</v>
      </c>
      <c r="AB244" s="86">
        <f t="shared" si="105"/>
        <v>233</v>
      </c>
      <c r="AC244" s="21">
        <f t="shared" si="106"/>
        <v>999.06197645638304</v>
      </c>
      <c r="AD244" s="21">
        <f t="shared" si="107"/>
        <v>345.80514770432541</v>
      </c>
      <c r="AE244" s="21">
        <f t="shared" si="108"/>
        <v>104087.34945900194</v>
      </c>
      <c r="AG244" s="86">
        <f t="shared" si="109"/>
        <v>233</v>
      </c>
      <c r="AH244" s="21">
        <f t="shared" si="110"/>
        <v>739.00802180949472</v>
      </c>
      <c r="AI244" s="21">
        <f t="shared" si="111"/>
        <v>343.58855430407806</v>
      </c>
      <c r="AJ244" s="21">
        <f t="shared" si="112"/>
        <v>103420.15484552749</v>
      </c>
      <c r="AL244" s="86">
        <f t="shared" si="113"/>
        <v>233</v>
      </c>
      <c r="AM244" s="21">
        <f t="shared" si="114"/>
        <v>553.13345387591653</v>
      </c>
      <c r="AN244" s="21">
        <f t="shared" si="115"/>
        <v>310.01582713861507</v>
      </c>
      <c r="AO244" s="21">
        <f t="shared" si="116"/>
        <v>93314.763968723142</v>
      </c>
    </row>
    <row r="245" spans="4:41" ht="11" customHeight="1">
      <c r="D245" s="74"/>
      <c r="E245" s="75"/>
      <c r="F245" s="76"/>
      <c r="G245" s="77"/>
      <c r="H245" s="19"/>
      <c r="M245" s="85">
        <v>234</v>
      </c>
      <c r="N245" s="33">
        <f t="shared" si="92"/>
        <v>92</v>
      </c>
      <c r="O245" s="33">
        <f t="shared" si="96"/>
        <v>375.14333555063462</v>
      </c>
      <c r="P245" s="30">
        <f t="shared" si="97"/>
        <v>113010.14400074101</v>
      </c>
      <c r="R245" s="86">
        <f t="shared" si="98"/>
        <v>234</v>
      </c>
      <c r="S245" s="21">
        <f t="shared" si="99"/>
        <v>1378.1167398434316</v>
      </c>
      <c r="T245" s="21">
        <f t="shared" si="100"/>
        <v>272.76295889565819</v>
      </c>
      <c r="U245" s="21">
        <f t="shared" si="101"/>
        <v>82101.650627593117</v>
      </c>
      <c r="W245" s="86">
        <f t="shared" si="102"/>
        <v>234</v>
      </c>
      <c r="X245" s="21">
        <f t="shared" si="103"/>
        <v>1132.0522777899071</v>
      </c>
      <c r="Y245" s="21">
        <f t="shared" si="117"/>
        <v>328.30210234271277</v>
      </c>
      <c r="Z245" s="21">
        <f t="shared" si="104"/>
        <v>98818.932805156554</v>
      </c>
      <c r="AB245" s="86">
        <f t="shared" si="105"/>
        <v>234</v>
      </c>
      <c r="AC245" s="21">
        <f t="shared" si="106"/>
        <v>999.06197645638304</v>
      </c>
      <c r="AD245" s="21">
        <f t="shared" si="107"/>
        <v>343.62762494181851</v>
      </c>
      <c r="AE245" s="21">
        <f t="shared" si="108"/>
        <v>103431.91510748737</v>
      </c>
      <c r="AG245" s="86">
        <f t="shared" si="109"/>
        <v>234</v>
      </c>
      <c r="AH245" s="21">
        <f t="shared" si="110"/>
        <v>739.00802180949472</v>
      </c>
      <c r="AI245" s="21">
        <f t="shared" si="111"/>
        <v>342.27048941239332</v>
      </c>
      <c r="AJ245" s="21">
        <f t="shared" si="112"/>
        <v>103023.41731313038</v>
      </c>
      <c r="AL245" s="86">
        <f t="shared" si="113"/>
        <v>234</v>
      </c>
      <c r="AM245" s="21">
        <f t="shared" si="114"/>
        <v>553.13345387591653</v>
      </c>
      <c r="AN245" s="21">
        <f t="shared" si="115"/>
        <v>309.20543504949075</v>
      </c>
      <c r="AO245" s="21">
        <f t="shared" si="116"/>
        <v>93070.835949896718</v>
      </c>
    </row>
    <row r="246" spans="4:41" ht="11" customHeight="1">
      <c r="D246" s="74"/>
      <c r="E246" s="75"/>
      <c r="F246" s="76"/>
      <c r="G246" s="77"/>
      <c r="H246" s="19"/>
      <c r="M246" s="85">
        <v>235</v>
      </c>
      <c r="N246" s="33">
        <f t="shared" si="92"/>
        <v>92</v>
      </c>
      <c r="O246" s="33">
        <f t="shared" si="96"/>
        <v>376.7004800024701</v>
      </c>
      <c r="P246" s="30">
        <f t="shared" si="97"/>
        <v>113478.84448074349</v>
      </c>
      <c r="R246" s="86">
        <f t="shared" si="98"/>
        <v>235</v>
      </c>
      <c r="S246" s="21">
        <f t="shared" si="99"/>
        <v>1378.1167398434316</v>
      </c>
      <c r="T246" s="21">
        <f t="shared" si="100"/>
        <v>269.07844629249894</v>
      </c>
      <c r="U246" s="21">
        <f t="shared" si="101"/>
        <v>80992.612334042176</v>
      </c>
      <c r="W246" s="86">
        <f t="shared" si="102"/>
        <v>235</v>
      </c>
      <c r="X246" s="21">
        <f t="shared" si="103"/>
        <v>1132.0522777899071</v>
      </c>
      <c r="Y246" s="21">
        <f t="shared" si="117"/>
        <v>325.62293509122219</v>
      </c>
      <c r="Z246" s="21">
        <f t="shared" si="104"/>
        <v>98012.503462457869</v>
      </c>
      <c r="AB246" s="86">
        <f t="shared" si="105"/>
        <v>235</v>
      </c>
      <c r="AC246" s="21">
        <f t="shared" si="106"/>
        <v>999.06197645638304</v>
      </c>
      <c r="AD246" s="21">
        <f t="shared" si="107"/>
        <v>341.44284377010325</v>
      </c>
      <c r="AE246" s="21">
        <f t="shared" si="108"/>
        <v>102774.29597480108</v>
      </c>
      <c r="AG246" s="86">
        <f t="shared" si="109"/>
        <v>235</v>
      </c>
      <c r="AH246" s="21">
        <f t="shared" si="110"/>
        <v>739.00802180949472</v>
      </c>
      <c r="AI246" s="21">
        <f t="shared" si="111"/>
        <v>340.94803097106961</v>
      </c>
      <c r="AJ246" s="21">
        <f t="shared" si="112"/>
        <v>102625.35732229195</v>
      </c>
      <c r="AL246" s="86">
        <f t="shared" si="113"/>
        <v>235</v>
      </c>
      <c r="AM246" s="21">
        <f t="shared" si="114"/>
        <v>553.13345387591653</v>
      </c>
      <c r="AN246" s="21">
        <f t="shared" si="115"/>
        <v>308.3923416534027</v>
      </c>
      <c r="AO246" s="21">
        <f t="shared" si="116"/>
        <v>92826.094837674216</v>
      </c>
    </row>
    <row r="247" spans="4:41" ht="11" customHeight="1">
      <c r="D247" s="74"/>
      <c r="E247" s="75"/>
      <c r="F247" s="76"/>
      <c r="G247" s="77"/>
      <c r="H247" s="19"/>
      <c r="M247" s="85">
        <v>236</v>
      </c>
      <c r="N247" s="33">
        <f t="shared" si="92"/>
        <v>92</v>
      </c>
      <c r="O247" s="33">
        <f t="shared" si="96"/>
        <v>378.2628149358116</v>
      </c>
      <c r="P247" s="30">
        <f t="shared" si="97"/>
        <v>113949.10729567929</v>
      </c>
      <c r="R247" s="86">
        <f t="shared" si="98"/>
        <v>236</v>
      </c>
      <c r="S247" s="21">
        <f t="shared" si="99"/>
        <v>1378.1167398434316</v>
      </c>
      <c r="T247" s="21">
        <f t="shared" si="100"/>
        <v>265.38165198066247</v>
      </c>
      <c r="U247" s="21">
        <f t="shared" si="101"/>
        <v>79879.8772461794</v>
      </c>
      <c r="W247" s="86">
        <f t="shared" si="102"/>
        <v>236</v>
      </c>
      <c r="X247" s="21">
        <f t="shared" si="103"/>
        <v>1132.0522777899071</v>
      </c>
      <c r="Y247" s="21">
        <f t="shared" si="117"/>
        <v>322.93483728222657</v>
      </c>
      <c r="Z247" s="21">
        <f t="shared" si="104"/>
        <v>97203.386021950195</v>
      </c>
      <c r="AB247" s="86">
        <f t="shared" si="105"/>
        <v>236</v>
      </c>
      <c r="AC247" s="21">
        <f t="shared" si="106"/>
        <v>999.06197645638304</v>
      </c>
      <c r="AD247" s="21">
        <f t="shared" si="107"/>
        <v>339.25077999448229</v>
      </c>
      <c r="AE247" s="21">
        <f t="shared" si="108"/>
        <v>102114.48477833917</v>
      </c>
      <c r="AG247" s="86">
        <f t="shared" si="109"/>
        <v>236</v>
      </c>
      <c r="AH247" s="21">
        <f t="shared" si="110"/>
        <v>739.00802180949472</v>
      </c>
      <c r="AI247" s="21">
        <f t="shared" si="111"/>
        <v>339.62116433494151</v>
      </c>
      <c r="AJ247" s="21">
        <f t="shared" si="112"/>
        <v>102225.97046481739</v>
      </c>
      <c r="AL247" s="86">
        <f t="shared" si="113"/>
        <v>236</v>
      </c>
      <c r="AM247" s="21">
        <f t="shared" si="114"/>
        <v>553.13345387591653</v>
      </c>
      <c r="AN247" s="21">
        <f t="shared" si="115"/>
        <v>307.57653794599435</v>
      </c>
      <c r="AO247" s="21">
        <f t="shared" si="116"/>
        <v>92580.537921744297</v>
      </c>
    </row>
    <row r="248" spans="4:41" ht="11" customHeight="1">
      <c r="D248" s="74"/>
      <c r="E248" s="75"/>
      <c r="F248" s="76"/>
      <c r="G248" s="77"/>
      <c r="H248" s="19"/>
      <c r="M248" s="85">
        <v>237</v>
      </c>
      <c r="N248" s="33">
        <f t="shared" si="92"/>
        <v>92</v>
      </c>
      <c r="O248" s="33">
        <f t="shared" si="96"/>
        <v>379.83035765226435</v>
      </c>
      <c r="P248" s="30">
        <f t="shared" si="97"/>
        <v>114420.93765333155</v>
      </c>
      <c r="R248" s="86">
        <f t="shared" si="98"/>
        <v>237</v>
      </c>
      <c r="S248" s="21">
        <f t="shared" si="99"/>
        <v>1378.1167398434316</v>
      </c>
      <c r="T248" s="21">
        <f t="shared" si="100"/>
        <v>261.67253502111993</v>
      </c>
      <c r="U248" s="21">
        <f t="shared" si="101"/>
        <v>78763.433041357086</v>
      </c>
      <c r="W248" s="86">
        <f t="shared" si="102"/>
        <v>237</v>
      </c>
      <c r="X248" s="21">
        <f t="shared" si="103"/>
        <v>1132.0522777899071</v>
      </c>
      <c r="Y248" s="21">
        <f t="shared" si="117"/>
        <v>320.23777914720097</v>
      </c>
      <c r="Z248" s="21">
        <f t="shared" si="104"/>
        <v>96391.571523307488</v>
      </c>
      <c r="AB248" s="86">
        <f t="shared" si="105"/>
        <v>237</v>
      </c>
      <c r="AC248" s="21">
        <f t="shared" si="106"/>
        <v>999.06197645638304</v>
      </c>
      <c r="AD248" s="21">
        <f t="shared" si="107"/>
        <v>337.05140933960928</v>
      </c>
      <c r="AE248" s="21">
        <f t="shared" si="108"/>
        <v>101452.47421122239</v>
      </c>
      <c r="AG248" s="86">
        <f t="shared" si="109"/>
        <v>237</v>
      </c>
      <c r="AH248" s="21">
        <f t="shared" si="110"/>
        <v>739.00802180949472</v>
      </c>
      <c r="AI248" s="21">
        <f t="shared" si="111"/>
        <v>338.28987481002633</v>
      </c>
      <c r="AJ248" s="21">
        <f t="shared" si="112"/>
        <v>101825.25231781793</v>
      </c>
      <c r="AL248" s="86">
        <f t="shared" si="113"/>
        <v>237</v>
      </c>
      <c r="AM248" s="21">
        <f t="shared" si="114"/>
        <v>553.13345387591653</v>
      </c>
      <c r="AN248" s="21">
        <f t="shared" si="115"/>
        <v>306.75801489289461</v>
      </c>
      <c r="AO248" s="21">
        <f t="shared" si="116"/>
        <v>92334.162482761283</v>
      </c>
    </row>
    <row r="249" spans="4:41" ht="11" customHeight="1">
      <c r="D249" s="74"/>
      <c r="E249" s="75"/>
      <c r="F249" s="76"/>
      <c r="G249" s="77"/>
      <c r="H249" s="19"/>
      <c r="M249" s="85">
        <v>238</v>
      </c>
      <c r="N249" s="33">
        <f t="shared" si="92"/>
        <v>92</v>
      </c>
      <c r="O249" s="33">
        <f t="shared" si="96"/>
        <v>381.40312551110515</v>
      </c>
      <c r="P249" s="30">
        <f t="shared" si="97"/>
        <v>114894.34077884266</v>
      </c>
      <c r="R249" s="86">
        <f t="shared" si="98"/>
        <v>238</v>
      </c>
      <c r="S249" s="21">
        <f t="shared" si="99"/>
        <v>1378.1167398434316</v>
      </c>
      <c r="T249" s="21">
        <f t="shared" si="100"/>
        <v>257.95105433837881</v>
      </c>
      <c r="U249" s="21">
        <f t="shared" si="101"/>
        <v>77643.267355852033</v>
      </c>
      <c r="W249" s="86">
        <f t="shared" si="102"/>
        <v>238</v>
      </c>
      <c r="X249" s="21">
        <f t="shared" si="103"/>
        <v>1132.0522777899071</v>
      </c>
      <c r="Y249" s="21">
        <f t="shared" si="117"/>
        <v>317.53173081839196</v>
      </c>
      <c r="Z249" s="21">
        <f t="shared" si="104"/>
        <v>95577.050976335973</v>
      </c>
      <c r="AB249" s="86">
        <f t="shared" si="105"/>
        <v>238</v>
      </c>
      <c r="AC249" s="21">
        <f t="shared" si="106"/>
        <v>999.06197645638304</v>
      </c>
      <c r="AD249" s="21">
        <f t="shared" si="107"/>
        <v>334.84470744922004</v>
      </c>
      <c r="AE249" s="21">
        <f t="shared" si="108"/>
        <v>100788.25694221522</v>
      </c>
      <c r="AG249" s="86">
        <f t="shared" si="109"/>
        <v>238</v>
      </c>
      <c r="AH249" s="21">
        <f t="shared" si="110"/>
        <v>739.00802180949472</v>
      </c>
      <c r="AI249" s="21">
        <f t="shared" si="111"/>
        <v>336.95414765336142</v>
      </c>
      <c r="AJ249" s="21">
        <f t="shared" si="112"/>
        <v>101423.19844366179</v>
      </c>
      <c r="AL249" s="86">
        <f t="shared" si="113"/>
        <v>238</v>
      </c>
      <c r="AM249" s="21">
        <f t="shared" si="114"/>
        <v>553.13345387591653</v>
      </c>
      <c r="AN249" s="21">
        <f t="shared" si="115"/>
        <v>305.93676342961788</v>
      </c>
      <c r="AO249" s="21">
        <f t="shared" si="116"/>
        <v>92086.965792314993</v>
      </c>
    </row>
    <row r="250" spans="4:41" ht="11" customHeight="1">
      <c r="D250" s="74"/>
      <c r="E250" s="75"/>
      <c r="F250" s="76"/>
      <c r="G250" s="77"/>
      <c r="H250" s="19"/>
      <c r="M250" s="85">
        <v>239</v>
      </c>
      <c r="N250" s="33">
        <f t="shared" si="92"/>
        <v>92</v>
      </c>
      <c r="O250" s="33">
        <f t="shared" si="96"/>
        <v>382.98113592947556</v>
      </c>
      <c r="P250" s="30">
        <f t="shared" si="97"/>
        <v>115369.32191477212</v>
      </c>
      <c r="R250" s="86">
        <f t="shared" si="98"/>
        <v>239</v>
      </c>
      <c r="S250" s="21">
        <f t="shared" si="99"/>
        <v>1378.1167398434316</v>
      </c>
      <c r="T250" s="21">
        <f t="shared" si="100"/>
        <v>254.21716872002867</v>
      </c>
      <c r="U250" s="21">
        <f t="shared" si="101"/>
        <v>76519.367784728631</v>
      </c>
      <c r="W250" s="86">
        <f t="shared" si="102"/>
        <v>239</v>
      </c>
      <c r="X250" s="21">
        <f t="shared" si="103"/>
        <v>1132.0522777899071</v>
      </c>
      <c r="Y250" s="21">
        <f t="shared" si="117"/>
        <v>314.81666232848693</v>
      </c>
      <c r="Z250" s="21">
        <f t="shared" si="104"/>
        <v>94759.815360874563</v>
      </c>
      <c r="AB250" s="86">
        <f t="shared" si="105"/>
        <v>239</v>
      </c>
      <c r="AC250" s="21">
        <f t="shared" si="106"/>
        <v>999.06197645638304</v>
      </c>
      <c r="AD250" s="21">
        <f t="shared" si="107"/>
        <v>332.63064988586274</v>
      </c>
      <c r="AE250" s="21">
        <f t="shared" si="108"/>
        <v>100121.82561564469</v>
      </c>
      <c r="AG250" s="86">
        <f t="shared" si="109"/>
        <v>239</v>
      </c>
      <c r="AH250" s="21">
        <f t="shared" si="110"/>
        <v>739.00802180949472</v>
      </c>
      <c r="AI250" s="21">
        <f t="shared" si="111"/>
        <v>335.61396807284103</v>
      </c>
      <c r="AJ250" s="21">
        <f t="shared" si="112"/>
        <v>101019.80438992514</v>
      </c>
      <c r="AL250" s="86">
        <f t="shared" si="113"/>
        <v>239</v>
      </c>
      <c r="AM250" s="21">
        <f t="shared" si="114"/>
        <v>553.13345387591653</v>
      </c>
      <c r="AN250" s="21">
        <f t="shared" si="115"/>
        <v>305.11277446146363</v>
      </c>
      <c r="AO250" s="21">
        <f t="shared" si="116"/>
        <v>91838.945112900547</v>
      </c>
    </row>
    <row r="251" spans="4:41" ht="11" customHeight="1">
      <c r="D251" s="74"/>
      <c r="E251" s="75"/>
      <c r="F251" s="76"/>
      <c r="G251" s="77"/>
      <c r="H251" s="19"/>
      <c r="M251" s="85">
        <v>240</v>
      </c>
      <c r="N251" s="33">
        <f t="shared" si="92"/>
        <v>92</v>
      </c>
      <c r="O251" s="33">
        <f t="shared" si="96"/>
        <v>384.56440638257374</v>
      </c>
      <c r="P251" s="30">
        <f t="shared" si="97"/>
        <v>115845.8863211547</v>
      </c>
      <c r="R251" s="86">
        <f t="shared" si="98"/>
        <v>240</v>
      </c>
      <c r="S251" s="21">
        <f t="shared" si="99"/>
        <v>1378.1167398434316</v>
      </c>
      <c r="T251" s="21">
        <f t="shared" si="100"/>
        <v>250.47083681628399</v>
      </c>
      <c r="U251" s="21">
        <f t="shared" si="101"/>
        <v>75391.72188170148</v>
      </c>
      <c r="W251" s="86">
        <f t="shared" si="102"/>
        <v>240</v>
      </c>
      <c r="X251" s="21">
        <f t="shared" si="103"/>
        <v>1132.0522777899071</v>
      </c>
      <c r="Y251" s="21">
        <f t="shared" si="117"/>
        <v>312.09254361028223</v>
      </c>
      <c r="Z251" s="21">
        <f t="shared" si="104"/>
        <v>93939.855626694945</v>
      </c>
      <c r="AB251" s="86">
        <f t="shared" si="105"/>
        <v>240</v>
      </c>
      <c r="AC251" s="21">
        <f t="shared" si="106"/>
        <v>999.06197645638304</v>
      </c>
      <c r="AD251" s="21">
        <f t="shared" si="107"/>
        <v>330.40921213062768</v>
      </c>
      <c r="AE251" s="21">
        <f t="shared" si="108"/>
        <v>99453.17285131893</v>
      </c>
      <c r="AG251" s="86">
        <f t="shared" si="109"/>
        <v>240</v>
      </c>
      <c r="AH251" s="21">
        <f t="shared" si="110"/>
        <v>739.00802180949472</v>
      </c>
      <c r="AI251" s="21">
        <f t="shared" si="111"/>
        <v>334.2693212270521</v>
      </c>
      <c r="AJ251" s="21">
        <f t="shared" si="112"/>
        <v>100615.06568934269</v>
      </c>
      <c r="AL251" s="86">
        <f t="shared" si="113"/>
        <v>240</v>
      </c>
      <c r="AM251" s="21">
        <f t="shared" si="114"/>
        <v>553.13345387591653</v>
      </c>
      <c r="AN251" s="21">
        <f t="shared" si="115"/>
        <v>304.28603886341546</v>
      </c>
      <c r="AO251" s="21">
        <f t="shared" si="116"/>
        <v>91590.09769788805</v>
      </c>
    </row>
    <row r="252" spans="4:41" ht="11" customHeight="1">
      <c r="D252" s="74"/>
      <c r="E252" s="75"/>
      <c r="F252" s="76"/>
      <c r="G252" s="77"/>
      <c r="H252" s="19"/>
      <c r="M252" s="85">
        <v>241</v>
      </c>
      <c r="N252" s="33">
        <f t="shared" si="92"/>
        <v>92</v>
      </c>
      <c r="O252" s="33">
        <f t="shared" si="96"/>
        <v>386.15295440384898</v>
      </c>
      <c r="P252" s="30">
        <f t="shared" si="97"/>
        <v>116324.03927555855</v>
      </c>
      <c r="R252" s="86">
        <f t="shared" si="98"/>
        <v>241</v>
      </c>
      <c r="S252" s="21">
        <f t="shared" si="99"/>
        <v>1378.1167398434316</v>
      </c>
      <c r="T252" s="21">
        <f t="shared" si="100"/>
        <v>246.71201713952681</v>
      </c>
      <c r="U252" s="21">
        <f t="shared" si="101"/>
        <v>74260.317158997568</v>
      </c>
      <c r="W252" s="86">
        <f t="shared" si="102"/>
        <v>241</v>
      </c>
      <c r="X252" s="21">
        <f t="shared" si="103"/>
        <v>1132.0522777899071</v>
      </c>
      <c r="Y252" s="21">
        <f t="shared" si="117"/>
        <v>309.35934449635016</v>
      </c>
      <c r="Z252" s="21">
        <f t="shared" si="104"/>
        <v>93117.162693401391</v>
      </c>
      <c r="AB252" s="86">
        <f t="shared" si="105"/>
        <v>241</v>
      </c>
      <c r="AC252" s="21">
        <f t="shared" si="106"/>
        <v>999.06197645638304</v>
      </c>
      <c r="AD252" s="21">
        <f t="shared" si="107"/>
        <v>328.18036958287513</v>
      </c>
      <c r="AE252" s="21">
        <f t="shared" si="108"/>
        <v>98782.291244445412</v>
      </c>
      <c r="AG252" s="86">
        <f t="shared" si="109"/>
        <v>241</v>
      </c>
      <c r="AH252" s="21">
        <f t="shared" si="110"/>
        <v>739.00802180949472</v>
      </c>
      <c r="AI252" s="21">
        <f t="shared" si="111"/>
        <v>332.92019222511067</v>
      </c>
      <c r="AJ252" s="21">
        <f t="shared" si="112"/>
        <v>100208.97785975831</v>
      </c>
      <c r="AL252" s="86">
        <f t="shared" si="113"/>
        <v>241</v>
      </c>
      <c r="AM252" s="21">
        <f t="shared" si="114"/>
        <v>553.13345387591653</v>
      </c>
      <c r="AN252" s="21">
        <f t="shared" si="115"/>
        <v>303.45654748004046</v>
      </c>
      <c r="AO252" s="21">
        <f t="shared" si="116"/>
        <v>91340.420791492186</v>
      </c>
    </row>
    <row r="253" spans="4:41" ht="11" customHeight="1">
      <c r="D253" s="74"/>
      <c r="E253" s="75"/>
      <c r="F253" s="76"/>
      <c r="G253" s="75"/>
      <c r="M253" s="85">
        <v>242</v>
      </c>
      <c r="N253" s="33">
        <f t="shared" si="92"/>
        <v>92</v>
      </c>
      <c r="O253" s="33">
        <f t="shared" si="96"/>
        <v>387.74679758519522</v>
      </c>
      <c r="P253" s="30">
        <f t="shared" si="97"/>
        <v>116803.78607314374</v>
      </c>
      <c r="R253" s="86">
        <f t="shared" si="98"/>
        <v>242</v>
      </c>
      <c r="S253" s="21">
        <f t="shared" si="99"/>
        <v>1378.1167398434316</v>
      </c>
      <c r="T253" s="21">
        <f t="shared" si="100"/>
        <v>242.94066806384714</v>
      </c>
      <c r="U253" s="21">
        <f t="shared" si="101"/>
        <v>73125.141087217984</v>
      </c>
      <c r="W253" s="86">
        <f t="shared" si="102"/>
        <v>242</v>
      </c>
      <c r="X253" s="21">
        <f t="shared" si="103"/>
        <v>1132.0522777899071</v>
      </c>
      <c r="Y253" s="21">
        <f t="shared" si="117"/>
        <v>306.61703471870499</v>
      </c>
      <c r="Z253" s="21">
        <f t="shared" si="104"/>
        <v>92291.727450330189</v>
      </c>
      <c r="AB253" s="86">
        <f t="shared" si="105"/>
        <v>242</v>
      </c>
      <c r="AC253" s="21">
        <f t="shared" si="106"/>
        <v>999.06197645638304</v>
      </c>
      <c r="AD253" s="21">
        <f t="shared" si="107"/>
        <v>325.94409755996338</v>
      </c>
      <c r="AE253" s="21">
        <f t="shared" si="108"/>
        <v>98109.173365548981</v>
      </c>
      <c r="AG253" s="86">
        <f t="shared" si="109"/>
        <v>242</v>
      </c>
      <c r="AH253" s="21">
        <f t="shared" si="110"/>
        <v>739.00802180949472</v>
      </c>
      <c r="AI253" s="21">
        <f t="shared" si="111"/>
        <v>331.56656612649607</v>
      </c>
      <c r="AJ253" s="21">
        <f t="shared" si="112"/>
        <v>99801.536404075305</v>
      </c>
      <c r="AL253" s="86">
        <f t="shared" si="113"/>
        <v>242</v>
      </c>
      <c r="AM253" s="21">
        <f t="shared" si="114"/>
        <v>553.13345387591653</v>
      </c>
      <c r="AN253" s="21">
        <f t="shared" si="115"/>
        <v>302.62429112538757</v>
      </c>
      <c r="AO253" s="21">
        <f t="shared" si="116"/>
        <v>91089.911628741669</v>
      </c>
    </row>
    <row r="254" spans="4:41" ht="11" customHeight="1">
      <c r="D254" s="74"/>
      <c r="E254" s="75"/>
      <c r="F254" s="76"/>
      <c r="G254" s="75"/>
      <c r="M254" s="85">
        <v>243</v>
      </c>
      <c r="N254" s="33">
        <f t="shared" si="92"/>
        <v>92</v>
      </c>
      <c r="O254" s="33">
        <f t="shared" si="96"/>
        <v>389.34595357714579</v>
      </c>
      <c r="P254" s="30">
        <f t="shared" si="97"/>
        <v>117285.13202672088</v>
      </c>
      <c r="R254" s="86">
        <f t="shared" si="98"/>
        <v>243</v>
      </c>
      <c r="S254" s="21">
        <f t="shared" si="99"/>
        <v>1378.1167398434316</v>
      </c>
      <c r="T254" s="21">
        <f t="shared" si="100"/>
        <v>239.15674782458186</v>
      </c>
      <c r="U254" s="21">
        <f t="shared" si="101"/>
        <v>71986.181095199136</v>
      </c>
      <c r="W254" s="86">
        <f t="shared" si="102"/>
        <v>243</v>
      </c>
      <c r="X254" s="21">
        <f t="shared" si="103"/>
        <v>1132.0522777899071</v>
      </c>
      <c r="Y254" s="21">
        <f t="shared" si="117"/>
        <v>303.86558390846761</v>
      </c>
      <c r="Z254" s="21">
        <f t="shared" si="104"/>
        <v>91463.540756448754</v>
      </c>
      <c r="AB254" s="86">
        <f t="shared" si="105"/>
        <v>243</v>
      </c>
      <c r="AC254" s="21">
        <f t="shared" si="106"/>
        <v>999.06197645638304</v>
      </c>
      <c r="AD254" s="21">
        <f t="shared" si="107"/>
        <v>323.70037129697533</v>
      </c>
      <c r="AE254" s="21">
        <f t="shared" si="108"/>
        <v>97433.811760389566</v>
      </c>
      <c r="AG254" s="86">
        <f t="shared" si="109"/>
        <v>243</v>
      </c>
      <c r="AH254" s="21">
        <f t="shared" si="110"/>
        <v>739.00802180949472</v>
      </c>
      <c r="AI254" s="21">
        <f t="shared" si="111"/>
        <v>330.20842794088605</v>
      </c>
      <c r="AJ254" s="21">
        <f t="shared" si="112"/>
        <v>99392.736810206698</v>
      </c>
      <c r="AL254" s="86">
        <f t="shared" si="113"/>
        <v>243</v>
      </c>
      <c r="AM254" s="21">
        <f t="shared" si="114"/>
        <v>553.13345387591653</v>
      </c>
      <c r="AN254" s="21">
        <f t="shared" si="115"/>
        <v>301.7892605828859</v>
      </c>
      <c r="AO254" s="21">
        <f t="shared" si="116"/>
        <v>90838.56743544864</v>
      </c>
    </row>
    <row r="255" spans="4:41" ht="11" customHeight="1">
      <c r="D255" s="74"/>
      <c r="E255" s="75"/>
      <c r="F255" s="76"/>
      <c r="G255" s="75"/>
      <c r="M255" s="85">
        <v>244</v>
      </c>
      <c r="N255" s="33">
        <f t="shared" si="92"/>
        <v>92</v>
      </c>
      <c r="O255" s="33">
        <f t="shared" si="96"/>
        <v>390.95044008906962</v>
      </c>
      <c r="P255" s="30">
        <f t="shared" si="97"/>
        <v>117768.08246680995</v>
      </c>
      <c r="R255" s="86">
        <f t="shared" si="98"/>
        <v>244</v>
      </c>
      <c r="S255" s="21">
        <f t="shared" si="99"/>
        <v>1378.1167398434316</v>
      </c>
      <c r="T255" s="21">
        <f t="shared" si="100"/>
        <v>235.36021451785234</v>
      </c>
      <c r="U255" s="21">
        <f t="shared" si="101"/>
        <v>70843.424569873561</v>
      </c>
      <c r="W255" s="86">
        <f t="shared" si="102"/>
        <v>244</v>
      </c>
      <c r="X255" s="21">
        <f t="shared" si="103"/>
        <v>1132.0522777899071</v>
      </c>
      <c r="Y255" s="21">
        <f t="shared" si="117"/>
        <v>301.10496159552952</v>
      </c>
      <c r="Z255" s="21">
        <f t="shared" si="104"/>
        <v>90632.593440254379</v>
      </c>
      <c r="AB255" s="86">
        <f t="shared" si="105"/>
        <v>244</v>
      </c>
      <c r="AC255" s="21">
        <f t="shared" si="106"/>
        <v>999.06197645638304</v>
      </c>
      <c r="AD255" s="21">
        <f t="shared" si="107"/>
        <v>321.44916594644394</v>
      </c>
      <c r="AE255" s="21">
        <f t="shared" si="108"/>
        <v>96756.198949879617</v>
      </c>
      <c r="AG255" s="86">
        <f t="shared" si="109"/>
        <v>244</v>
      </c>
      <c r="AH255" s="21">
        <f t="shared" si="110"/>
        <v>739.00802180949472</v>
      </c>
      <c r="AI255" s="21">
        <f t="shared" si="111"/>
        <v>328.84576262799067</v>
      </c>
      <c r="AJ255" s="21">
        <f t="shared" si="112"/>
        <v>98982.574551025187</v>
      </c>
      <c r="AL255" s="86">
        <f t="shared" si="113"/>
        <v>244</v>
      </c>
      <c r="AM255" s="21">
        <f t="shared" si="114"/>
        <v>553.13345387591653</v>
      </c>
      <c r="AN255" s="21">
        <f t="shared" si="115"/>
        <v>300.95144660524244</v>
      </c>
      <c r="AO255" s="21">
        <f t="shared" si="116"/>
        <v>90586.385428177979</v>
      </c>
    </row>
    <row r="256" spans="4:41" ht="11" customHeight="1">
      <c r="D256" s="74"/>
      <c r="E256" s="75"/>
      <c r="F256" s="76"/>
      <c r="G256" s="75"/>
      <c r="M256" s="85">
        <v>245</v>
      </c>
      <c r="N256" s="33">
        <f t="shared" si="92"/>
        <v>92</v>
      </c>
      <c r="O256" s="33">
        <f t="shared" si="96"/>
        <v>392.56027488936655</v>
      </c>
      <c r="P256" s="30">
        <f t="shared" si="97"/>
        <v>118252.64274169932</v>
      </c>
      <c r="R256" s="86">
        <f t="shared" si="98"/>
        <v>245</v>
      </c>
      <c r="S256" s="21">
        <f t="shared" si="99"/>
        <v>1378.1167398434316</v>
      </c>
      <c r="T256" s="21">
        <f t="shared" si="100"/>
        <v>231.55102610010044</v>
      </c>
      <c r="U256" s="21">
        <f t="shared" si="101"/>
        <v>69696.858856130231</v>
      </c>
      <c r="W256" s="86">
        <f t="shared" si="102"/>
        <v>245</v>
      </c>
      <c r="X256" s="21">
        <f t="shared" si="103"/>
        <v>1132.0522777899071</v>
      </c>
      <c r="Y256" s="21">
        <f t="shared" si="117"/>
        <v>298.33513720821492</v>
      </c>
      <c r="Z256" s="21">
        <f t="shared" si="104"/>
        <v>89798.876299672687</v>
      </c>
      <c r="AB256" s="86">
        <f t="shared" si="105"/>
        <v>245</v>
      </c>
      <c r="AC256" s="21">
        <f t="shared" si="106"/>
        <v>999.06197645638304</v>
      </c>
      <c r="AD256" s="21">
        <f t="shared" si="107"/>
        <v>319.19045657807743</v>
      </c>
      <c r="AE256" s="21">
        <f t="shared" si="108"/>
        <v>96076.3274300013</v>
      </c>
      <c r="AG256" s="86">
        <f t="shared" si="109"/>
        <v>245</v>
      </c>
      <c r="AH256" s="21">
        <f t="shared" si="110"/>
        <v>739.00802180949472</v>
      </c>
      <c r="AI256" s="21">
        <f t="shared" si="111"/>
        <v>327.47855509738565</v>
      </c>
      <c r="AJ256" s="21">
        <f t="shared" si="112"/>
        <v>98571.045084313082</v>
      </c>
      <c r="AL256" s="86">
        <f t="shared" si="113"/>
        <v>245</v>
      </c>
      <c r="AM256" s="21">
        <f t="shared" si="114"/>
        <v>553.13345387591653</v>
      </c>
      <c r="AN256" s="21">
        <f t="shared" si="115"/>
        <v>300.11083991434026</v>
      </c>
      <c r="AO256" s="21">
        <f t="shared" si="116"/>
        <v>90333.362814216409</v>
      </c>
    </row>
    <row r="257" spans="4:41" ht="11" customHeight="1">
      <c r="D257" s="74"/>
      <c r="E257" s="75"/>
      <c r="F257" s="76"/>
      <c r="G257" s="75"/>
      <c r="M257" s="85">
        <v>246</v>
      </c>
      <c r="N257" s="33">
        <f t="shared" si="92"/>
        <v>92</v>
      </c>
      <c r="O257" s="33">
        <f t="shared" si="96"/>
        <v>394.17547580566446</v>
      </c>
      <c r="P257" s="30">
        <f t="shared" si="97"/>
        <v>118738.81821750499</v>
      </c>
      <c r="R257" s="86">
        <f t="shared" si="98"/>
        <v>246</v>
      </c>
      <c r="S257" s="21">
        <f t="shared" si="99"/>
        <v>1378.1167398434316</v>
      </c>
      <c r="T257" s="21">
        <f t="shared" si="100"/>
        <v>227.72914038762266</v>
      </c>
      <c r="U257" s="21">
        <f t="shared" si="101"/>
        <v>68546.471256674427</v>
      </c>
      <c r="W257" s="86">
        <f t="shared" si="102"/>
        <v>246</v>
      </c>
      <c r="X257" s="21">
        <f t="shared" si="103"/>
        <v>1132.0522777899071</v>
      </c>
      <c r="Y257" s="21">
        <f t="shared" si="117"/>
        <v>295.55608007294262</v>
      </c>
      <c r="Z257" s="21">
        <f t="shared" si="104"/>
        <v>88962.380101955729</v>
      </c>
      <c r="AB257" s="86">
        <f t="shared" si="105"/>
        <v>246</v>
      </c>
      <c r="AC257" s="21">
        <f t="shared" si="106"/>
        <v>999.06197645638304</v>
      </c>
      <c r="AD257" s="21">
        <f t="shared" si="107"/>
        <v>316.92421817848304</v>
      </c>
      <c r="AE257" s="21">
        <f t="shared" si="108"/>
        <v>95394.18967172339</v>
      </c>
      <c r="AG257" s="86">
        <f t="shared" si="109"/>
        <v>246</v>
      </c>
      <c r="AH257" s="21">
        <f t="shared" si="110"/>
        <v>739.00802180949472</v>
      </c>
      <c r="AI257" s="21">
        <f t="shared" si="111"/>
        <v>326.10679020834533</v>
      </c>
      <c r="AJ257" s="21">
        <f t="shared" si="112"/>
        <v>98158.143852711932</v>
      </c>
      <c r="AL257" s="86">
        <f t="shared" si="113"/>
        <v>246</v>
      </c>
      <c r="AM257" s="21">
        <f t="shared" si="114"/>
        <v>553.13345387591653</v>
      </c>
      <c r="AN257" s="21">
        <f t="shared" si="115"/>
        <v>299.26743120113503</v>
      </c>
      <c r="AO257" s="21">
        <f t="shared" si="116"/>
        <v>90079.496791541635</v>
      </c>
    </row>
    <row r="258" spans="4:41" ht="11" customHeight="1">
      <c r="D258" s="74"/>
      <c r="E258" s="75"/>
      <c r="F258" s="76"/>
      <c r="G258" s="75"/>
      <c r="M258" s="85">
        <v>247</v>
      </c>
      <c r="N258" s="33">
        <f t="shared" si="92"/>
        <v>92</v>
      </c>
      <c r="O258" s="33">
        <f t="shared" si="96"/>
        <v>395.79606072501662</v>
      </c>
      <c r="P258" s="30">
        <f t="shared" si="97"/>
        <v>119226.61427823</v>
      </c>
      <c r="R258" s="86">
        <f t="shared" si="98"/>
        <v>247</v>
      </c>
      <c r="S258" s="21">
        <f t="shared" si="99"/>
        <v>1378.1167398434316</v>
      </c>
      <c r="T258" s="21">
        <f t="shared" si="100"/>
        <v>223.8945150561033</v>
      </c>
      <c r="U258" s="21">
        <f t="shared" si="101"/>
        <v>67392.249031887099</v>
      </c>
      <c r="W258" s="86">
        <f t="shared" si="102"/>
        <v>247</v>
      </c>
      <c r="X258" s="21">
        <f t="shared" si="103"/>
        <v>1132.0522777899071</v>
      </c>
      <c r="Y258" s="21">
        <f t="shared" si="117"/>
        <v>292.7677594138861</v>
      </c>
      <c r="Z258" s="21">
        <f t="shared" si="104"/>
        <v>88123.095583579707</v>
      </c>
      <c r="AB258" s="86">
        <f t="shared" si="105"/>
        <v>247</v>
      </c>
      <c r="AC258" s="21">
        <f t="shared" si="106"/>
        <v>999.06197645638304</v>
      </c>
      <c r="AD258" s="21">
        <f t="shared" si="107"/>
        <v>314.65042565088999</v>
      </c>
      <c r="AE258" s="21">
        <f t="shared" si="108"/>
        <v>94709.778120917894</v>
      </c>
      <c r="AG258" s="86">
        <f t="shared" si="109"/>
        <v>247</v>
      </c>
      <c r="AH258" s="21">
        <f t="shared" si="110"/>
        <v>739.00802180949472</v>
      </c>
      <c r="AI258" s="21">
        <f t="shared" si="111"/>
        <v>324.7304527696748</v>
      </c>
      <c r="AJ258" s="21">
        <f t="shared" si="112"/>
        <v>97743.866283672105</v>
      </c>
      <c r="AL258" s="86">
        <f t="shared" si="113"/>
        <v>247</v>
      </c>
      <c r="AM258" s="21">
        <f t="shared" si="114"/>
        <v>553.13345387591653</v>
      </c>
      <c r="AN258" s="21">
        <f t="shared" si="115"/>
        <v>298.42121112555242</v>
      </c>
      <c r="AO258" s="21">
        <f t="shared" si="116"/>
        <v>89824.784548791271</v>
      </c>
    </row>
    <row r="259" spans="4:41" ht="11" customHeight="1">
      <c r="D259" s="74"/>
      <c r="E259" s="75"/>
      <c r="F259" s="76"/>
      <c r="G259" s="75"/>
      <c r="M259" s="85">
        <v>248</v>
      </c>
      <c r="N259" s="33">
        <f t="shared" si="92"/>
        <v>92</v>
      </c>
      <c r="O259" s="33">
        <f t="shared" si="96"/>
        <v>397.42204759409998</v>
      </c>
      <c r="P259" s="30">
        <f t="shared" si="97"/>
        <v>119716.0363258241</v>
      </c>
      <c r="R259" s="86">
        <f t="shared" si="98"/>
        <v>248</v>
      </c>
      <c r="S259" s="21">
        <f t="shared" si="99"/>
        <v>1378.1167398434316</v>
      </c>
      <c r="T259" s="21">
        <f t="shared" si="100"/>
        <v>220.04710764014555</v>
      </c>
      <c r="U259" s="21">
        <f t="shared" si="101"/>
        <v>66234.17939968381</v>
      </c>
      <c r="W259" s="86">
        <f t="shared" si="102"/>
        <v>248</v>
      </c>
      <c r="X259" s="21">
        <f t="shared" si="103"/>
        <v>1132.0522777899071</v>
      </c>
      <c r="Y259" s="21">
        <f t="shared" si="117"/>
        <v>289.9701443526327</v>
      </c>
      <c r="Z259" s="21">
        <f t="shared" si="104"/>
        <v>87281.013450142433</v>
      </c>
      <c r="AB259" s="86">
        <f t="shared" si="105"/>
        <v>248</v>
      </c>
      <c r="AC259" s="21">
        <f t="shared" si="106"/>
        <v>999.06197645638304</v>
      </c>
      <c r="AD259" s="21">
        <f t="shared" si="107"/>
        <v>312.36905381487168</v>
      </c>
      <c r="AE259" s="21">
        <f t="shared" si="108"/>
        <v>94023.085198276371</v>
      </c>
      <c r="AG259" s="86">
        <f t="shared" si="109"/>
        <v>248</v>
      </c>
      <c r="AH259" s="21">
        <f t="shared" si="110"/>
        <v>739.00802180949472</v>
      </c>
      <c r="AI259" s="21">
        <f t="shared" si="111"/>
        <v>323.34952753954207</v>
      </c>
      <c r="AJ259" s="21">
        <f t="shared" si="112"/>
        <v>97328.20778940215</v>
      </c>
      <c r="AL259" s="86">
        <f t="shared" si="113"/>
        <v>248</v>
      </c>
      <c r="AM259" s="21">
        <f t="shared" si="114"/>
        <v>553.13345387591653</v>
      </c>
      <c r="AN259" s="21">
        <f t="shared" si="115"/>
        <v>297.57217031638453</v>
      </c>
      <c r="AO259" s="21">
        <f t="shared" si="116"/>
        <v>89569.223265231747</v>
      </c>
    </row>
    <row r="260" spans="4:41" ht="11" customHeight="1">
      <c r="D260" s="74"/>
      <c r="E260" s="75"/>
      <c r="F260" s="76"/>
      <c r="G260" s="75"/>
      <c r="M260" s="85">
        <v>249</v>
      </c>
      <c r="N260" s="33">
        <f t="shared" si="92"/>
        <v>92</v>
      </c>
      <c r="O260" s="33">
        <f t="shared" si="96"/>
        <v>399.05345441941364</v>
      </c>
      <c r="P260" s="30">
        <f t="shared" si="97"/>
        <v>120207.08978024351</v>
      </c>
      <c r="R260" s="86">
        <f t="shared" si="98"/>
        <v>249</v>
      </c>
      <c r="S260" s="21">
        <f t="shared" si="99"/>
        <v>1378.1167398434316</v>
      </c>
      <c r="T260" s="21">
        <f t="shared" si="100"/>
        <v>216.18687553280128</v>
      </c>
      <c r="U260" s="21">
        <f t="shared" si="101"/>
        <v>65072.249535373179</v>
      </c>
      <c r="W260" s="86">
        <f t="shared" si="102"/>
        <v>249</v>
      </c>
      <c r="X260" s="21">
        <f t="shared" si="103"/>
        <v>1132.0522777899071</v>
      </c>
      <c r="Y260" s="21">
        <f t="shared" si="117"/>
        <v>287.16320390784176</v>
      </c>
      <c r="Z260" s="21">
        <f t="shared" si="104"/>
        <v>86436.12437626037</v>
      </c>
      <c r="AB260" s="86">
        <f t="shared" si="105"/>
        <v>249</v>
      </c>
      <c r="AC260" s="21">
        <f t="shared" si="106"/>
        <v>999.06197645638304</v>
      </c>
      <c r="AD260" s="21">
        <f t="shared" si="107"/>
        <v>310.08007740606661</v>
      </c>
      <c r="AE260" s="21">
        <f t="shared" si="108"/>
        <v>93334.103299226044</v>
      </c>
      <c r="AG260" s="86">
        <f t="shared" si="109"/>
        <v>249</v>
      </c>
      <c r="AH260" s="21">
        <f t="shared" si="110"/>
        <v>739.00802180949472</v>
      </c>
      <c r="AI260" s="21">
        <f t="shared" si="111"/>
        <v>321.96399922530884</v>
      </c>
      <c r="AJ260" s="21">
        <f t="shared" si="112"/>
        <v>96911.163766817961</v>
      </c>
      <c r="AL260" s="86">
        <f t="shared" si="113"/>
        <v>249</v>
      </c>
      <c r="AM260" s="21">
        <f t="shared" si="114"/>
        <v>553.13345387591653</v>
      </c>
      <c r="AN260" s="21">
        <f t="shared" si="115"/>
        <v>296.72029937118612</v>
      </c>
      <c r="AO260" s="21">
        <f t="shared" si="116"/>
        <v>89312.810110727019</v>
      </c>
    </row>
    <row r="261" spans="4:41" ht="11" customHeight="1">
      <c r="D261" s="74"/>
      <c r="E261" s="75"/>
      <c r="F261" s="76"/>
      <c r="G261" s="75"/>
      <c r="M261" s="85">
        <v>250</v>
      </c>
      <c r="N261" s="33">
        <f t="shared" si="92"/>
        <v>92</v>
      </c>
      <c r="O261" s="33">
        <f t="shared" si="96"/>
        <v>400.69029926747839</v>
      </c>
      <c r="P261" s="30">
        <f t="shared" si="97"/>
        <v>120699.78007951098</v>
      </c>
      <c r="R261" s="86">
        <f t="shared" si="98"/>
        <v>250</v>
      </c>
      <c r="S261" s="21">
        <f t="shared" si="99"/>
        <v>1378.1167398434316</v>
      </c>
      <c r="T261" s="21">
        <f t="shared" si="100"/>
        <v>212.31377598509914</v>
      </c>
      <c r="U261" s="21">
        <f t="shared" si="101"/>
        <v>63906.446571514847</v>
      </c>
      <c r="W261" s="86">
        <f t="shared" si="102"/>
        <v>250</v>
      </c>
      <c r="X261" s="21">
        <f t="shared" si="103"/>
        <v>1132.0522777899071</v>
      </c>
      <c r="Y261" s="21">
        <f t="shared" si="117"/>
        <v>284.34690699490153</v>
      </c>
      <c r="Z261" s="21">
        <f t="shared" si="104"/>
        <v>85588.419005465374</v>
      </c>
      <c r="AB261" s="86">
        <f t="shared" si="105"/>
        <v>250</v>
      </c>
      <c r="AC261" s="21">
        <f t="shared" si="106"/>
        <v>999.06197645638304</v>
      </c>
      <c r="AD261" s="21">
        <f t="shared" si="107"/>
        <v>307.78347107589883</v>
      </c>
      <c r="AE261" s="21">
        <f t="shared" si="108"/>
        <v>92642.824793845561</v>
      </c>
      <c r="AG261" s="86">
        <f t="shared" si="109"/>
        <v>250</v>
      </c>
      <c r="AH261" s="21">
        <f t="shared" si="110"/>
        <v>739.00802180949472</v>
      </c>
      <c r="AI261" s="21">
        <f t="shared" si="111"/>
        <v>320.57385248336158</v>
      </c>
      <c r="AJ261" s="21">
        <f t="shared" si="112"/>
        <v>96492.729597491823</v>
      </c>
      <c r="AL261" s="86">
        <f t="shared" si="113"/>
        <v>250</v>
      </c>
      <c r="AM261" s="21">
        <f t="shared" si="114"/>
        <v>553.13345387591653</v>
      </c>
      <c r="AN261" s="21">
        <f t="shared" si="115"/>
        <v>295.8655888561704</v>
      </c>
      <c r="AO261" s="21">
        <f t="shared" si="116"/>
        <v>89055.542245707285</v>
      </c>
    </row>
    <row r="262" spans="4:41" ht="11" customHeight="1">
      <c r="D262" s="74"/>
      <c r="E262" s="75"/>
      <c r="F262" s="76"/>
      <c r="G262" s="75"/>
      <c r="M262" s="85">
        <v>251</v>
      </c>
      <c r="N262" s="33">
        <f t="shared" si="92"/>
        <v>92</v>
      </c>
      <c r="O262" s="33">
        <f t="shared" si="96"/>
        <v>402.33260026503666</v>
      </c>
      <c r="P262" s="30">
        <f t="shared" si="97"/>
        <v>121194.11267977602</v>
      </c>
      <c r="R262" s="86">
        <f t="shared" si="98"/>
        <v>251</v>
      </c>
      <c r="S262" s="21">
        <f t="shared" si="99"/>
        <v>1378.1167398434316</v>
      </c>
      <c r="T262" s="21">
        <f t="shared" si="100"/>
        <v>208.42776610557141</v>
      </c>
      <c r="U262" s="21">
        <f t="shared" si="101"/>
        <v>62736.757597776988</v>
      </c>
      <c r="W262" s="86">
        <f t="shared" si="102"/>
        <v>251</v>
      </c>
      <c r="X262" s="21">
        <f t="shared" si="103"/>
        <v>1132.0522777899071</v>
      </c>
      <c r="Y262" s="21">
        <f t="shared" si="117"/>
        <v>281.52122242558488</v>
      </c>
      <c r="Z262" s="21">
        <f t="shared" si="104"/>
        <v>84737.887950101052</v>
      </c>
      <c r="AB262" s="86">
        <f t="shared" si="105"/>
        <v>251</v>
      </c>
      <c r="AC262" s="21">
        <f t="shared" si="106"/>
        <v>999.06197645638304</v>
      </c>
      <c r="AD262" s="21">
        <f t="shared" si="107"/>
        <v>305.47920939129727</v>
      </c>
      <c r="AE262" s="21">
        <f t="shared" si="108"/>
        <v>91949.24202678047</v>
      </c>
      <c r="AG262" s="86">
        <f t="shared" si="109"/>
        <v>251</v>
      </c>
      <c r="AH262" s="21">
        <f t="shared" si="110"/>
        <v>739.00802180949472</v>
      </c>
      <c r="AI262" s="21">
        <f t="shared" si="111"/>
        <v>319.17907191894113</v>
      </c>
      <c r="AJ262" s="21">
        <f t="shared" si="112"/>
        <v>96072.900647601273</v>
      </c>
      <c r="AL262" s="86">
        <f t="shared" si="113"/>
        <v>251</v>
      </c>
      <c r="AM262" s="21">
        <f t="shared" si="114"/>
        <v>553.13345387591653</v>
      </c>
      <c r="AN262" s="21">
        <f t="shared" si="115"/>
        <v>295.00802930610456</v>
      </c>
      <c r="AO262" s="21">
        <f t="shared" si="116"/>
        <v>88797.416821137478</v>
      </c>
    </row>
    <row r="263" spans="4:41" ht="11" customHeight="1">
      <c r="D263" s="74"/>
      <c r="E263" s="75"/>
      <c r="F263" s="76"/>
      <c r="G263" s="75"/>
      <c r="M263" s="85">
        <v>252</v>
      </c>
      <c r="N263" s="33">
        <f t="shared" si="92"/>
        <v>92</v>
      </c>
      <c r="O263" s="33">
        <f t="shared" si="96"/>
        <v>403.98037559925342</v>
      </c>
      <c r="P263" s="30">
        <f t="shared" si="97"/>
        <v>121690.09305537527</v>
      </c>
      <c r="R263" s="86">
        <f t="shared" si="98"/>
        <v>252</v>
      </c>
      <c r="S263" s="21">
        <f t="shared" si="99"/>
        <v>1378.1167398434316</v>
      </c>
      <c r="T263" s="21">
        <f t="shared" si="100"/>
        <v>204.52880285977849</v>
      </c>
      <c r="U263" s="21">
        <f t="shared" si="101"/>
        <v>61563.169660793334</v>
      </c>
      <c r="W263" s="86">
        <f t="shared" si="102"/>
        <v>252</v>
      </c>
      <c r="X263" s="21">
        <f t="shared" si="103"/>
        <v>1132.0522777899071</v>
      </c>
      <c r="Y263" s="21">
        <f t="shared" si="117"/>
        <v>278.68611890770381</v>
      </c>
      <c r="Z263" s="21">
        <f t="shared" si="104"/>
        <v>83884.521791218853</v>
      </c>
      <c r="AB263" s="86">
        <f t="shared" si="105"/>
        <v>252</v>
      </c>
      <c r="AC263" s="21">
        <f t="shared" si="106"/>
        <v>999.06197645638304</v>
      </c>
      <c r="AD263" s="21">
        <f t="shared" si="107"/>
        <v>303.16726683441362</v>
      </c>
      <c r="AE263" s="21">
        <f t="shared" si="108"/>
        <v>91253.347317158492</v>
      </c>
      <c r="AG263" s="86">
        <f t="shared" si="109"/>
        <v>252</v>
      </c>
      <c r="AH263" s="21">
        <f t="shared" si="110"/>
        <v>739.00802180949472</v>
      </c>
      <c r="AI263" s="21">
        <f t="shared" si="111"/>
        <v>317.77964208597263</v>
      </c>
      <c r="AJ263" s="21">
        <f t="shared" si="112"/>
        <v>95651.672267877744</v>
      </c>
      <c r="AL263" s="86">
        <f t="shared" si="113"/>
        <v>252</v>
      </c>
      <c r="AM263" s="21">
        <f t="shared" si="114"/>
        <v>553.13345387591653</v>
      </c>
      <c r="AN263" s="21">
        <f t="shared" si="115"/>
        <v>294.14761122420526</v>
      </c>
      <c r="AO263" s="21">
        <f t="shared" si="116"/>
        <v>88538.430978485776</v>
      </c>
    </row>
    <row r="264" spans="4:41" ht="11" customHeight="1">
      <c r="D264" s="74"/>
      <c r="E264" s="75"/>
      <c r="F264" s="76"/>
      <c r="G264" s="75"/>
      <c r="M264" s="85">
        <v>253</v>
      </c>
      <c r="N264" s="33">
        <f t="shared" si="92"/>
        <v>92</v>
      </c>
      <c r="O264" s="33">
        <f t="shared" si="96"/>
        <v>405.63364351791756</v>
      </c>
      <c r="P264" s="30">
        <f t="shared" si="97"/>
        <v>122187.72669889318</v>
      </c>
      <c r="R264" s="86">
        <f t="shared" si="98"/>
        <v>253</v>
      </c>
      <c r="S264" s="21">
        <f t="shared" si="99"/>
        <v>1378.1167398434316</v>
      </c>
      <c r="T264" s="21">
        <f t="shared" si="100"/>
        <v>200.61684306983298</v>
      </c>
      <c r="U264" s="21">
        <f t="shared" si="101"/>
        <v>60385.669764019731</v>
      </c>
      <c r="W264" s="86">
        <f t="shared" si="102"/>
        <v>253</v>
      </c>
      <c r="X264" s="21">
        <f t="shared" si="103"/>
        <v>1132.0522777899071</v>
      </c>
      <c r="Y264" s="21">
        <f t="shared" si="117"/>
        <v>275.84156504476317</v>
      </c>
      <c r="Z264" s="21">
        <f t="shared" si="104"/>
        <v>83028.311078473707</v>
      </c>
      <c r="AB264" s="86">
        <f t="shared" si="105"/>
        <v>253</v>
      </c>
      <c r="AC264" s="21">
        <f t="shared" si="106"/>
        <v>999.06197645638304</v>
      </c>
      <c r="AD264" s="21">
        <f t="shared" si="107"/>
        <v>300.84761780234038</v>
      </c>
      <c r="AE264" s="21">
        <f t="shared" si="108"/>
        <v>90555.132958504444</v>
      </c>
      <c r="AG264" s="86">
        <f t="shared" si="109"/>
        <v>253</v>
      </c>
      <c r="AH264" s="21">
        <f t="shared" si="110"/>
        <v>739.00802180949472</v>
      </c>
      <c r="AI264" s="21">
        <f t="shared" si="111"/>
        <v>316.37554748689416</v>
      </c>
      <c r="AJ264" s="21">
        <f t="shared" si="112"/>
        <v>95229.039793555145</v>
      </c>
      <c r="AL264" s="86">
        <f t="shared" si="113"/>
        <v>253</v>
      </c>
      <c r="AM264" s="21">
        <f t="shared" si="114"/>
        <v>553.13345387591653</v>
      </c>
      <c r="AN264" s="21">
        <f t="shared" si="115"/>
        <v>293.28432508203292</v>
      </c>
      <c r="AO264" s="21">
        <f t="shared" si="116"/>
        <v>88278.581849691895</v>
      </c>
    </row>
    <row r="265" spans="4:41" ht="11" customHeight="1">
      <c r="D265" s="74"/>
      <c r="E265" s="75"/>
      <c r="F265" s="76"/>
      <c r="G265" s="75"/>
      <c r="M265" s="85">
        <v>254</v>
      </c>
      <c r="N265" s="33">
        <f t="shared" si="92"/>
        <v>92</v>
      </c>
      <c r="O265" s="33">
        <f t="shared" si="96"/>
        <v>407.2924223296439</v>
      </c>
      <c r="P265" s="30">
        <f t="shared" si="97"/>
        <v>122687.01912122282</v>
      </c>
      <c r="R265" s="86">
        <f t="shared" si="98"/>
        <v>254</v>
      </c>
      <c r="S265" s="21">
        <f t="shared" si="99"/>
        <v>1378.1167398434316</v>
      </c>
      <c r="T265" s="21">
        <f t="shared" si="100"/>
        <v>196.69184341392099</v>
      </c>
      <c r="U265" s="21">
        <f t="shared" si="101"/>
        <v>59204.24486759022</v>
      </c>
      <c r="W265" s="86">
        <f t="shared" si="102"/>
        <v>254</v>
      </c>
      <c r="X265" s="21">
        <f t="shared" si="103"/>
        <v>1132.0522777899071</v>
      </c>
      <c r="Y265" s="21">
        <f t="shared" si="117"/>
        <v>272.98752933561269</v>
      </c>
      <c r="Z265" s="21">
        <f t="shared" si="104"/>
        <v>82169.246330019421</v>
      </c>
      <c r="AB265" s="86">
        <f t="shared" si="105"/>
        <v>254</v>
      </c>
      <c r="AC265" s="21">
        <f t="shared" si="106"/>
        <v>999.06197645638304</v>
      </c>
      <c r="AD265" s="21">
        <f t="shared" si="107"/>
        <v>298.52023660682687</v>
      </c>
      <c r="AE265" s="21">
        <f t="shared" si="108"/>
        <v>89854.591218654881</v>
      </c>
      <c r="AG265" s="86">
        <f t="shared" si="109"/>
        <v>254</v>
      </c>
      <c r="AH265" s="21">
        <f t="shared" si="110"/>
        <v>739.00802180949472</v>
      </c>
      <c r="AI265" s="21">
        <f t="shared" si="111"/>
        <v>314.96677257248547</v>
      </c>
      <c r="AJ265" s="21">
        <f t="shared" si="112"/>
        <v>94804.998544318136</v>
      </c>
      <c r="AL265" s="86">
        <f t="shared" si="113"/>
        <v>254</v>
      </c>
      <c r="AM265" s="21">
        <f t="shared" si="114"/>
        <v>553.13345387591653</v>
      </c>
      <c r="AN265" s="21">
        <f t="shared" si="115"/>
        <v>292.41816131938663</v>
      </c>
      <c r="AO265" s="21">
        <f t="shared" si="116"/>
        <v>88017.866557135363</v>
      </c>
    </row>
    <row r="266" spans="4:41" ht="11" customHeight="1">
      <c r="D266" s="74"/>
      <c r="E266" s="75"/>
      <c r="F266" s="76"/>
      <c r="G266" s="75"/>
      <c r="M266" s="85">
        <v>255</v>
      </c>
      <c r="N266" s="33">
        <f t="shared" si="92"/>
        <v>92</v>
      </c>
      <c r="O266" s="33">
        <f t="shared" si="96"/>
        <v>408.9567304040761</v>
      </c>
      <c r="P266" s="30">
        <f t="shared" si="97"/>
        <v>123187.97585162691</v>
      </c>
      <c r="R266" s="86">
        <f t="shared" si="98"/>
        <v>255</v>
      </c>
      <c r="S266" s="21">
        <f t="shared" si="99"/>
        <v>1378.1167398434316</v>
      </c>
      <c r="T266" s="21">
        <f t="shared" si="100"/>
        <v>192.75376042582263</v>
      </c>
      <c r="U266" s="21">
        <f t="shared" si="101"/>
        <v>58018.881888172611</v>
      </c>
      <c r="W266" s="86">
        <f t="shared" si="102"/>
        <v>255</v>
      </c>
      <c r="X266" s="21">
        <f t="shared" si="103"/>
        <v>1132.0522777899071</v>
      </c>
      <c r="Y266" s="21">
        <f t="shared" si="117"/>
        <v>270.12398017409839</v>
      </c>
      <c r="Z266" s="21">
        <f t="shared" si="104"/>
        <v>81307.318032403622</v>
      </c>
      <c r="AB266" s="86">
        <f t="shared" si="105"/>
        <v>255</v>
      </c>
      <c r="AC266" s="21">
        <f t="shared" si="106"/>
        <v>999.06197645638304</v>
      </c>
      <c r="AD266" s="21">
        <f t="shared" si="107"/>
        <v>296.18509747399497</v>
      </c>
      <c r="AE266" s="21">
        <f t="shared" si="108"/>
        <v>89151.714339672486</v>
      </c>
      <c r="AG266" s="86">
        <f t="shared" si="109"/>
        <v>255</v>
      </c>
      <c r="AH266" s="21">
        <f t="shared" si="110"/>
        <v>739.00802180949472</v>
      </c>
      <c r="AI266" s="21">
        <f t="shared" si="111"/>
        <v>313.55330174169546</v>
      </c>
      <c r="AJ266" s="21">
        <f t="shared" si="112"/>
        <v>94379.54382425033</v>
      </c>
      <c r="AL266" s="86">
        <f t="shared" si="113"/>
        <v>255</v>
      </c>
      <c r="AM266" s="21">
        <f t="shared" si="114"/>
        <v>553.13345387591653</v>
      </c>
      <c r="AN266" s="21">
        <f t="shared" si="115"/>
        <v>291.5491103441982</v>
      </c>
      <c r="AO266" s="21">
        <f t="shared" si="116"/>
        <v>87756.282213603656</v>
      </c>
    </row>
    <row r="267" spans="4:41" ht="11" customHeight="1">
      <c r="D267" s="74"/>
      <c r="E267" s="75"/>
      <c r="F267" s="76"/>
      <c r="G267" s="75"/>
      <c r="M267" s="85">
        <v>256</v>
      </c>
      <c r="N267" s="33">
        <f t="shared" si="92"/>
        <v>92</v>
      </c>
      <c r="O267" s="33">
        <f t="shared" si="96"/>
        <v>410.62658617208967</v>
      </c>
      <c r="P267" s="30">
        <f t="shared" si="97"/>
        <v>123690.602437799</v>
      </c>
      <c r="R267" s="86">
        <f t="shared" si="98"/>
        <v>256</v>
      </c>
      <c r="S267" s="21">
        <f t="shared" si="99"/>
        <v>1378.1167398434316</v>
      </c>
      <c r="T267" s="21">
        <f t="shared" si="100"/>
        <v>188.80255049443062</v>
      </c>
      <c r="U267" s="21">
        <f t="shared" si="101"/>
        <v>56829.567698823608</v>
      </c>
      <c r="W267" s="86">
        <f t="shared" si="102"/>
        <v>256</v>
      </c>
      <c r="X267" s="21">
        <f t="shared" si="103"/>
        <v>1132.0522777899071</v>
      </c>
      <c r="Y267" s="21">
        <f t="shared" si="117"/>
        <v>267.25088584871241</v>
      </c>
      <c r="Z267" s="21">
        <f t="shared" si="104"/>
        <v>80442.516640462432</v>
      </c>
      <c r="AB267" s="86">
        <f t="shared" si="105"/>
        <v>256</v>
      </c>
      <c r="AC267" s="21">
        <f t="shared" si="106"/>
        <v>999.06197645638304</v>
      </c>
      <c r="AD267" s="21">
        <f t="shared" si="107"/>
        <v>293.84217454405365</v>
      </c>
      <c r="AE267" s="21">
        <f t="shared" si="108"/>
        <v>88446.494537760154</v>
      </c>
      <c r="AG267" s="86">
        <f t="shared" si="109"/>
        <v>256</v>
      </c>
      <c r="AH267" s="21">
        <f t="shared" si="110"/>
        <v>739.00802180949472</v>
      </c>
      <c r="AI267" s="21">
        <f t="shared" si="111"/>
        <v>312.13511934146942</v>
      </c>
      <c r="AJ267" s="21">
        <f t="shared" si="112"/>
        <v>93952.670921782308</v>
      </c>
      <c r="AL267" s="86">
        <f t="shared" si="113"/>
        <v>256</v>
      </c>
      <c r="AM267" s="21">
        <f t="shared" si="114"/>
        <v>553.13345387591653</v>
      </c>
      <c r="AN267" s="21">
        <f t="shared" si="115"/>
        <v>290.67716253242583</v>
      </c>
      <c r="AO267" s="21">
        <f t="shared" si="116"/>
        <v>87493.825922260177</v>
      </c>
    </row>
    <row r="268" spans="4:41" ht="11" customHeight="1">
      <c r="D268" s="74"/>
      <c r="E268" s="75"/>
      <c r="F268" s="76"/>
      <c r="G268" s="75"/>
      <c r="M268" s="85">
        <v>257</v>
      </c>
      <c r="N268" s="33">
        <f t="shared" ref="N268:N331" si="118">$B$21+$B$22</f>
        <v>92</v>
      </c>
      <c r="O268" s="33">
        <f t="shared" si="96"/>
        <v>412.30200812599668</v>
      </c>
      <c r="P268" s="30">
        <f t="shared" si="97"/>
        <v>124194.904445925</v>
      </c>
      <c r="R268" s="86">
        <f t="shared" si="98"/>
        <v>257</v>
      </c>
      <c r="S268" s="21">
        <f t="shared" si="99"/>
        <v>1378.1167398434316</v>
      </c>
      <c r="T268" s="21">
        <f t="shared" si="100"/>
        <v>184.83816986326724</v>
      </c>
      <c r="U268" s="21">
        <f t="shared" si="101"/>
        <v>55636.28912884344</v>
      </c>
      <c r="W268" s="86">
        <f t="shared" si="102"/>
        <v>257</v>
      </c>
      <c r="X268" s="21">
        <f t="shared" si="103"/>
        <v>1132.0522777899071</v>
      </c>
      <c r="Y268" s="21">
        <f t="shared" si="117"/>
        <v>264.36821454224179</v>
      </c>
      <c r="Z268" s="21">
        <f t="shared" si="104"/>
        <v>79574.832577214765</v>
      </c>
      <c r="AB268" s="86">
        <f t="shared" si="105"/>
        <v>257</v>
      </c>
      <c r="AC268" s="21">
        <f t="shared" si="106"/>
        <v>999.06197645638304</v>
      </c>
      <c r="AD268" s="21">
        <f t="shared" si="107"/>
        <v>291.49144187101257</v>
      </c>
      <c r="AE268" s="21">
        <f t="shared" si="108"/>
        <v>87738.924003174776</v>
      </c>
      <c r="AG268" s="86">
        <f t="shared" si="109"/>
        <v>257</v>
      </c>
      <c r="AH268" s="21">
        <f t="shared" si="110"/>
        <v>739.00802180949472</v>
      </c>
      <c r="AI268" s="21">
        <f t="shared" si="111"/>
        <v>310.71220966657603</v>
      </c>
      <c r="AJ268" s="21">
        <f t="shared" si="112"/>
        <v>93524.375109639383</v>
      </c>
      <c r="AL268" s="86">
        <f t="shared" si="113"/>
        <v>257</v>
      </c>
      <c r="AM268" s="21">
        <f t="shared" si="114"/>
        <v>553.13345387591653</v>
      </c>
      <c r="AN268" s="21">
        <f t="shared" si="115"/>
        <v>289.80230822794755</v>
      </c>
      <c r="AO268" s="21">
        <f t="shared" si="116"/>
        <v>87230.49477661222</v>
      </c>
    </row>
    <row r="269" spans="4:41" ht="11" customHeight="1">
      <c r="D269" s="74"/>
      <c r="E269" s="75"/>
      <c r="F269" s="76"/>
      <c r="G269" s="75"/>
      <c r="M269" s="85">
        <v>258</v>
      </c>
      <c r="N269" s="33">
        <f t="shared" si="118"/>
        <v>92</v>
      </c>
      <c r="O269" s="33">
        <f t="shared" si="96"/>
        <v>413.98301481975</v>
      </c>
      <c r="P269" s="30">
        <f t="shared" si="97"/>
        <v>124700.88746074475</v>
      </c>
      <c r="R269" s="86">
        <f t="shared" si="98"/>
        <v>258</v>
      </c>
      <c r="S269" s="21">
        <f t="shared" si="99"/>
        <v>1378.1167398434316</v>
      </c>
      <c r="T269" s="21">
        <f t="shared" si="100"/>
        <v>180.86057463</v>
      </c>
      <c r="U269" s="21">
        <f t="shared" si="101"/>
        <v>54439.032963630008</v>
      </c>
      <c r="W269" s="86">
        <f t="shared" si="102"/>
        <v>258</v>
      </c>
      <c r="X269" s="21">
        <f t="shared" si="103"/>
        <v>1132.0522777899071</v>
      </c>
      <c r="Y269" s="21">
        <f t="shared" si="117"/>
        <v>261.47593433141623</v>
      </c>
      <c r="Z269" s="21">
        <f t="shared" si="104"/>
        <v>78704.256233756285</v>
      </c>
      <c r="AB269" s="86">
        <f t="shared" si="105"/>
        <v>258</v>
      </c>
      <c r="AC269" s="21">
        <f t="shared" si="106"/>
        <v>999.06197645638304</v>
      </c>
      <c r="AD269" s="21">
        <f t="shared" si="107"/>
        <v>289.13287342239465</v>
      </c>
      <c r="AE269" s="21">
        <f t="shared" si="108"/>
        <v>87028.99490014078</v>
      </c>
      <c r="AG269" s="86">
        <f t="shared" si="109"/>
        <v>258</v>
      </c>
      <c r="AH269" s="21">
        <f t="shared" si="110"/>
        <v>739.00802180949472</v>
      </c>
      <c r="AI269" s="21">
        <f t="shared" si="111"/>
        <v>309.28455695943296</v>
      </c>
      <c r="AJ269" s="21">
        <f t="shared" si="112"/>
        <v>93094.651644789323</v>
      </c>
      <c r="AL269" s="86">
        <f t="shared" si="113"/>
        <v>258</v>
      </c>
      <c r="AM269" s="21">
        <f t="shared" si="114"/>
        <v>553.13345387591653</v>
      </c>
      <c r="AN269" s="21">
        <f t="shared" si="115"/>
        <v>288.92453774245433</v>
      </c>
      <c r="AO269" s="21">
        <f t="shared" si="116"/>
        <v>86966.285860478762</v>
      </c>
    </row>
    <row r="270" spans="4:41" ht="11" customHeight="1">
      <c r="D270" s="74"/>
      <c r="E270" s="75"/>
      <c r="F270" s="76"/>
      <c r="G270" s="75"/>
      <c r="M270" s="85">
        <v>259</v>
      </c>
      <c r="N270" s="33">
        <f t="shared" si="118"/>
        <v>92</v>
      </c>
      <c r="O270" s="33">
        <f t="shared" ref="O270:O333" si="119">P269*$P$4/12</f>
        <v>415.66962486914917</v>
      </c>
      <c r="P270" s="30">
        <f t="shared" ref="P270:P333" si="120">P269+O270+N270</f>
        <v>125208.55708561389</v>
      </c>
      <c r="R270" s="86">
        <f t="shared" ref="R270:R333" si="121">IF(LEN(R269)=0,"",IF(R269+1&lt;=(90*12-($B$13*12+40*12)),R269+1,""))</f>
        <v>259</v>
      </c>
      <c r="S270" s="21">
        <f t="shared" ref="S270:S333" si="122">IF(LEN(R270)=0,"",$U$7)</f>
        <v>1378.1167398434316</v>
      </c>
      <c r="T270" s="21">
        <f t="shared" ref="T270:T333" si="123">IF(LEN(R270)=0,"",(U269-S270)*$U$4/12)</f>
        <v>176.86972074595528</v>
      </c>
      <c r="U270" s="21">
        <f t="shared" ref="U270:U333" si="124">IF(LEN(R270)=0,"",U269-S270+T270)</f>
        <v>53237.78594453253</v>
      </c>
      <c r="W270" s="86">
        <f t="shared" ref="W270:W333" si="125">IF(LEN(W269)=0,"",IF(W269+1&lt;=(90*12-($B$13*12+37*12)),W269+1,""))</f>
        <v>259</v>
      </c>
      <c r="X270" s="21">
        <f t="shared" ref="X270:X333" si="126">IF(LEN(W270)=0,"",$Z$7)</f>
        <v>1132.0522777899071</v>
      </c>
      <c r="Y270" s="21">
        <f t="shared" si="117"/>
        <v>258.57401318655462</v>
      </c>
      <c r="Z270" s="21">
        <f t="shared" ref="Z270:Z333" si="127">IF(LEN(W270)=0,"",Z269-X270+Y270)</f>
        <v>77830.777969152943</v>
      </c>
      <c r="AB270" s="86">
        <f t="shared" ref="AB270:AB333" si="128">IF(LEN(AB269)=0,"",IF(AB269+1&lt;=(90*12-($B$13*12+35*12)),AB269+1,""))</f>
        <v>259</v>
      </c>
      <c r="AC270" s="21">
        <f t="shared" ref="AC270:AC333" si="129">IF(LEN(AB270)=0,"",$AE$7)</f>
        <v>999.06197645638304</v>
      </c>
      <c r="AD270" s="21">
        <f t="shared" ref="AD270:AD333" si="130">IF(LEN(AB270)=0,"",(AE269-AC270)*$AE$4/12)</f>
        <v>286.76644307894799</v>
      </c>
      <c r="AE270" s="21">
        <f t="shared" ref="AE270:AE333" si="131">IF(LEN(AB270)=0,"",AE269-AC270+AD270)</f>
        <v>86316.699366763336</v>
      </c>
      <c r="AG270" s="86">
        <f t="shared" ref="AG270:AG333" si="132">IF(LEN(AG269)=0,"",IF(AG269+1&lt;=(90*12-($B$13*12+30*12)),AG269+1,""))</f>
        <v>259</v>
      </c>
      <c r="AH270" s="21">
        <f t="shared" ref="AH270:AH333" si="133">IF(LEN(AG270)=0,"",$AJ$7)</f>
        <v>739.00802180949472</v>
      </c>
      <c r="AI270" s="21">
        <f t="shared" ref="AI270:AI333" si="134">IF(LEN(AG270)=0,"",(AJ269-AH270)*$AJ$4/12)</f>
        <v>307.85214540993275</v>
      </c>
      <c r="AJ270" s="21">
        <f t="shared" ref="AJ270:AJ333" si="135">IF(LEN(AG270)=0,"",AJ269-AH270+AI270)</f>
        <v>92663.495768389766</v>
      </c>
      <c r="AL270" s="86">
        <f t="shared" ref="AL270:AL333" si="136">IF(LEN(AL269)=0,"",IF(AL269+1&lt;=(90*12-($B$13*12+25*12)),AL269+1,""))</f>
        <v>259</v>
      </c>
      <c r="AM270" s="21">
        <f t="shared" ref="AM270:AM333" si="137">IF(LEN(AL270)=0,"",$AO$7)</f>
        <v>553.13345387591653</v>
      </c>
      <c r="AN270" s="21">
        <f t="shared" ref="AN270:AN333" si="138">IF(LEN(AL270)=0,"",(AO269-AM270)*$AO$4/12)</f>
        <v>288.04384135534286</v>
      </c>
      <c r="AO270" s="21">
        <f t="shared" ref="AO270:AO333" si="139">IF(LEN(AL270)=0,"",AO269-AM270+AN270)</f>
        <v>86701.1962479582</v>
      </c>
    </row>
    <row r="271" spans="4:41" ht="11" customHeight="1">
      <c r="D271" s="74"/>
      <c r="E271" s="75"/>
      <c r="F271" s="76"/>
      <c r="G271" s="75"/>
      <c r="M271" s="85">
        <v>260</v>
      </c>
      <c r="N271" s="33">
        <f t="shared" si="118"/>
        <v>92</v>
      </c>
      <c r="O271" s="33">
        <f t="shared" si="119"/>
        <v>417.36185695204631</v>
      </c>
      <c r="P271" s="30">
        <f t="shared" si="120"/>
        <v>125717.91894256594</v>
      </c>
      <c r="R271" s="86">
        <f t="shared" si="121"/>
        <v>260</v>
      </c>
      <c r="S271" s="21">
        <f t="shared" si="122"/>
        <v>1378.1167398434316</v>
      </c>
      <c r="T271" s="21">
        <f t="shared" si="123"/>
        <v>172.86556401563033</v>
      </c>
      <c r="U271" s="21">
        <f t="shared" si="124"/>
        <v>52032.534768704725</v>
      </c>
      <c r="W271" s="86">
        <f t="shared" si="125"/>
        <v>260</v>
      </c>
      <c r="X271" s="21">
        <f t="shared" si="126"/>
        <v>1132.0522777899071</v>
      </c>
      <c r="Y271" s="21">
        <f t="shared" ref="Y271:Y334" si="140">IF(LEN(W271)=0,"",(Z270-X271)*$Z$4/12)</f>
        <v>255.66241897121014</v>
      </c>
      <c r="Z271" s="21">
        <f t="shared" si="127"/>
        <v>76954.388110334257</v>
      </c>
      <c r="AB271" s="86">
        <f t="shared" si="128"/>
        <v>260</v>
      </c>
      <c r="AC271" s="21">
        <f t="shared" si="129"/>
        <v>999.06197645638304</v>
      </c>
      <c r="AD271" s="21">
        <f t="shared" si="130"/>
        <v>284.39212463435649</v>
      </c>
      <c r="AE271" s="21">
        <f t="shared" si="131"/>
        <v>85602.0295149413</v>
      </c>
      <c r="AG271" s="86">
        <f t="shared" si="132"/>
        <v>260</v>
      </c>
      <c r="AH271" s="21">
        <f t="shared" si="133"/>
        <v>739.00802180949472</v>
      </c>
      <c r="AI271" s="21">
        <f t="shared" si="134"/>
        <v>306.41495915526758</v>
      </c>
      <c r="AJ271" s="21">
        <f t="shared" si="135"/>
        <v>92230.902705735542</v>
      </c>
      <c r="AL271" s="86">
        <f t="shared" si="136"/>
        <v>260</v>
      </c>
      <c r="AM271" s="21">
        <f t="shared" si="137"/>
        <v>553.13345387591653</v>
      </c>
      <c r="AN271" s="21">
        <f t="shared" si="138"/>
        <v>287.16020931360765</v>
      </c>
      <c r="AO271" s="21">
        <f t="shared" si="139"/>
        <v>86435.223003395891</v>
      </c>
    </row>
    <row r="272" spans="4:41" ht="11" customHeight="1">
      <c r="D272" s="74"/>
      <c r="E272" s="75"/>
      <c r="F272" s="76"/>
      <c r="G272" s="75"/>
      <c r="M272" s="85">
        <v>261</v>
      </c>
      <c r="N272" s="33">
        <f t="shared" si="118"/>
        <v>92</v>
      </c>
      <c r="O272" s="33">
        <f t="shared" si="119"/>
        <v>419.05972980855313</v>
      </c>
      <c r="P272" s="30">
        <f t="shared" si="120"/>
        <v>126228.97867237449</v>
      </c>
      <c r="R272" s="86">
        <f t="shared" si="121"/>
        <v>261</v>
      </c>
      <c r="S272" s="21">
        <f t="shared" si="122"/>
        <v>1378.1167398434316</v>
      </c>
      <c r="T272" s="21">
        <f t="shared" si="123"/>
        <v>168.84806009620431</v>
      </c>
      <c r="U272" s="21">
        <f t="shared" si="124"/>
        <v>50823.266088957498</v>
      </c>
      <c r="W272" s="86">
        <f t="shared" si="125"/>
        <v>261</v>
      </c>
      <c r="X272" s="21">
        <f t="shared" si="126"/>
        <v>1132.0522777899071</v>
      </c>
      <c r="Y272" s="21">
        <f t="shared" si="140"/>
        <v>252.7411194418145</v>
      </c>
      <c r="Z272" s="21">
        <f t="shared" si="127"/>
        <v>76075.076951986164</v>
      </c>
      <c r="AB272" s="86">
        <f t="shared" si="128"/>
        <v>261</v>
      </c>
      <c r="AC272" s="21">
        <f t="shared" si="129"/>
        <v>999.06197645638304</v>
      </c>
      <c r="AD272" s="21">
        <f t="shared" si="130"/>
        <v>282.00989179494974</v>
      </c>
      <c r="AE272" s="21">
        <f t="shared" si="131"/>
        <v>84884.977430279861</v>
      </c>
      <c r="AG272" s="86">
        <f t="shared" si="132"/>
        <v>261</v>
      </c>
      <c r="AH272" s="21">
        <f t="shared" si="133"/>
        <v>739.00802180949472</v>
      </c>
      <c r="AI272" s="21">
        <f t="shared" si="134"/>
        <v>304.97298227975347</v>
      </c>
      <c r="AJ272" s="21">
        <f t="shared" si="135"/>
        <v>91796.867666205799</v>
      </c>
      <c r="AL272" s="86">
        <f t="shared" si="136"/>
        <v>261</v>
      </c>
      <c r="AM272" s="21">
        <f t="shared" si="137"/>
        <v>553.13345387591653</v>
      </c>
      <c r="AN272" s="21">
        <f t="shared" si="138"/>
        <v>286.27363183173327</v>
      </c>
      <c r="AO272" s="21">
        <f t="shared" si="139"/>
        <v>86168.363181351713</v>
      </c>
    </row>
    <row r="273" spans="4:41" ht="11" customHeight="1">
      <c r="D273" s="74"/>
      <c r="E273" s="75"/>
      <c r="F273" s="76"/>
      <c r="G273" s="75"/>
      <c r="M273" s="85">
        <v>262</v>
      </c>
      <c r="N273" s="33">
        <f t="shared" si="118"/>
        <v>92</v>
      </c>
      <c r="O273" s="33">
        <f t="shared" si="119"/>
        <v>420.76326224124836</v>
      </c>
      <c r="P273" s="30">
        <f t="shared" si="120"/>
        <v>126741.74193461574</v>
      </c>
      <c r="R273" s="86">
        <f t="shared" si="121"/>
        <v>262</v>
      </c>
      <c r="S273" s="21">
        <f t="shared" si="122"/>
        <v>1378.1167398434316</v>
      </c>
      <c r="T273" s="21">
        <f t="shared" si="123"/>
        <v>164.81716449704689</v>
      </c>
      <c r="U273" s="21">
        <f t="shared" si="124"/>
        <v>49609.966513611114</v>
      </c>
      <c r="W273" s="86">
        <f t="shared" si="125"/>
        <v>262</v>
      </c>
      <c r="X273" s="21">
        <f t="shared" si="126"/>
        <v>1132.0522777899071</v>
      </c>
      <c r="Y273" s="21">
        <f t="shared" si="140"/>
        <v>249.81008224732088</v>
      </c>
      <c r="Z273" s="21">
        <f t="shared" si="127"/>
        <v>75192.834756443583</v>
      </c>
      <c r="AB273" s="86">
        <f t="shared" si="128"/>
        <v>262</v>
      </c>
      <c r="AC273" s="21">
        <f t="shared" si="129"/>
        <v>999.06197645638304</v>
      </c>
      <c r="AD273" s="21">
        <f t="shared" si="130"/>
        <v>279.61971817941156</v>
      </c>
      <c r="AE273" s="21">
        <f t="shared" si="131"/>
        <v>84165.535172002885</v>
      </c>
      <c r="AG273" s="86">
        <f t="shared" si="132"/>
        <v>262</v>
      </c>
      <c r="AH273" s="21">
        <f t="shared" si="133"/>
        <v>739.00802180949472</v>
      </c>
      <c r="AI273" s="21">
        <f t="shared" si="134"/>
        <v>303.52619881465438</v>
      </c>
      <c r="AJ273" s="21">
        <f t="shared" si="135"/>
        <v>91361.385843210955</v>
      </c>
      <c r="AL273" s="86">
        <f t="shared" si="136"/>
        <v>262</v>
      </c>
      <c r="AM273" s="21">
        <f t="shared" si="137"/>
        <v>553.13345387591653</v>
      </c>
      <c r="AN273" s="21">
        <f t="shared" si="138"/>
        <v>285.38409909158599</v>
      </c>
      <c r="AO273" s="21">
        <f t="shared" si="139"/>
        <v>85900.613826567394</v>
      </c>
    </row>
    <row r="274" spans="4:41" ht="11" customHeight="1">
      <c r="D274" s="74"/>
      <c r="E274" s="75"/>
      <c r="F274" s="76"/>
      <c r="G274" s="75"/>
      <c r="M274" s="85">
        <v>263</v>
      </c>
      <c r="N274" s="33">
        <f t="shared" si="118"/>
        <v>92</v>
      </c>
      <c r="O274" s="33">
        <f t="shared" si="119"/>
        <v>422.47247311538581</v>
      </c>
      <c r="P274" s="30">
        <f t="shared" si="120"/>
        <v>127256.21440773112</v>
      </c>
      <c r="R274" s="86">
        <f t="shared" si="121"/>
        <v>263</v>
      </c>
      <c r="S274" s="21">
        <f t="shared" si="122"/>
        <v>1378.1167398434316</v>
      </c>
      <c r="T274" s="21">
        <f t="shared" si="123"/>
        <v>160.77283257922559</v>
      </c>
      <c r="U274" s="21">
        <f t="shared" si="124"/>
        <v>48392.622606346908</v>
      </c>
      <c r="W274" s="86">
        <f t="shared" si="125"/>
        <v>263</v>
      </c>
      <c r="X274" s="21">
        <f t="shared" si="126"/>
        <v>1132.0522777899071</v>
      </c>
      <c r="Y274" s="21">
        <f t="shared" si="140"/>
        <v>246.86927492884561</v>
      </c>
      <c r="Z274" s="21">
        <f t="shared" si="127"/>
        <v>74307.651753582526</v>
      </c>
      <c r="AB274" s="86">
        <f t="shared" si="128"/>
        <v>263</v>
      </c>
      <c r="AC274" s="21">
        <f t="shared" si="129"/>
        <v>999.06197645638304</v>
      </c>
      <c r="AD274" s="21">
        <f t="shared" si="130"/>
        <v>277.2215773184883</v>
      </c>
      <c r="AE274" s="21">
        <f t="shared" si="131"/>
        <v>83443.694772864983</v>
      </c>
      <c r="AG274" s="86">
        <f t="shared" si="132"/>
        <v>263</v>
      </c>
      <c r="AH274" s="21">
        <f t="shared" si="133"/>
        <v>739.00802180949472</v>
      </c>
      <c r="AI274" s="21">
        <f t="shared" si="134"/>
        <v>302.07459273800487</v>
      </c>
      <c r="AJ274" s="21">
        <f t="shared" si="135"/>
        <v>90924.452414139465</v>
      </c>
      <c r="AL274" s="86">
        <f t="shared" si="136"/>
        <v>263</v>
      </c>
      <c r="AM274" s="21">
        <f t="shared" si="137"/>
        <v>553.13345387591653</v>
      </c>
      <c r="AN274" s="21">
        <f t="shared" si="138"/>
        <v>284.49160124230497</v>
      </c>
      <c r="AO274" s="21">
        <f t="shared" si="139"/>
        <v>85631.971973933789</v>
      </c>
    </row>
    <row r="275" spans="4:41" ht="11" customHeight="1">
      <c r="D275" s="74"/>
      <c r="E275" s="75"/>
      <c r="F275" s="76"/>
      <c r="G275" s="75"/>
      <c r="M275" s="85">
        <v>264</v>
      </c>
      <c r="N275" s="33">
        <f t="shared" si="118"/>
        <v>92</v>
      </c>
      <c r="O275" s="33">
        <f t="shared" si="119"/>
        <v>424.18738135910377</v>
      </c>
      <c r="P275" s="30">
        <f t="shared" si="120"/>
        <v>127772.40178909023</v>
      </c>
      <c r="R275" s="86">
        <f t="shared" si="121"/>
        <v>264</v>
      </c>
      <c r="S275" s="21">
        <f t="shared" si="122"/>
        <v>1378.1167398434316</v>
      </c>
      <c r="T275" s="21">
        <f t="shared" si="123"/>
        <v>156.71501955501159</v>
      </c>
      <c r="U275" s="21">
        <f t="shared" si="124"/>
        <v>47171.220886058487</v>
      </c>
      <c r="W275" s="86">
        <f t="shared" si="125"/>
        <v>264</v>
      </c>
      <c r="X275" s="21">
        <f t="shared" si="126"/>
        <v>1132.0522777899071</v>
      </c>
      <c r="Y275" s="21">
        <f t="shared" si="140"/>
        <v>243.91866491930875</v>
      </c>
      <c r="Z275" s="21">
        <f t="shared" si="127"/>
        <v>73419.518140711938</v>
      </c>
      <c r="AB275" s="86">
        <f t="shared" si="128"/>
        <v>264</v>
      </c>
      <c r="AC275" s="21">
        <f t="shared" si="129"/>
        <v>999.06197645638304</v>
      </c>
      <c r="AD275" s="21">
        <f t="shared" si="130"/>
        <v>274.81544265469535</v>
      </c>
      <c r="AE275" s="21">
        <f t="shared" si="131"/>
        <v>82719.448239063291</v>
      </c>
      <c r="AG275" s="86">
        <f t="shared" si="132"/>
        <v>264</v>
      </c>
      <c r="AH275" s="21">
        <f t="shared" si="133"/>
        <v>739.00802180949472</v>
      </c>
      <c r="AI275" s="21">
        <f t="shared" si="134"/>
        <v>300.61814797443327</v>
      </c>
      <c r="AJ275" s="21">
        <f t="shared" si="135"/>
        <v>90486.062540304396</v>
      </c>
      <c r="AL275" s="86">
        <f t="shared" si="136"/>
        <v>264</v>
      </c>
      <c r="AM275" s="21">
        <f t="shared" si="137"/>
        <v>553.13345387591653</v>
      </c>
      <c r="AN275" s="21">
        <f t="shared" si="138"/>
        <v>283.59612840019292</v>
      </c>
      <c r="AO275" s="21">
        <f t="shared" si="139"/>
        <v>85362.434648458075</v>
      </c>
    </row>
    <row r="276" spans="4:41" ht="11" customHeight="1">
      <c r="D276" s="74"/>
      <c r="E276" s="75"/>
      <c r="F276" s="76"/>
      <c r="G276" s="75"/>
      <c r="M276" s="85">
        <v>265</v>
      </c>
      <c r="N276" s="33">
        <f t="shared" si="118"/>
        <v>92</v>
      </c>
      <c r="O276" s="33">
        <f t="shared" si="119"/>
        <v>425.90800596363414</v>
      </c>
      <c r="P276" s="30">
        <f t="shared" si="120"/>
        <v>128290.30979505386</v>
      </c>
      <c r="R276" s="86">
        <f t="shared" si="121"/>
        <v>265</v>
      </c>
      <c r="S276" s="21">
        <f t="shared" si="122"/>
        <v>1378.1167398434316</v>
      </c>
      <c r="T276" s="21">
        <f t="shared" si="123"/>
        <v>152.64368048738351</v>
      </c>
      <c r="U276" s="21">
        <f t="shared" si="124"/>
        <v>45945.747826702434</v>
      </c>
      <c r="W276" s="86">
        <f t="shared" si="125"/>
        <v>265</v>
      </c>
      <c r="X276" s="21">
        <f t="shared" si="126"/>
        <v>1132.0522777899071</v>
      </c>
      <c r="Y276" s="21">
        <f t="shared" si="140"/>
        <v>240.95821954307345</v>
      </c>
      <c r="Z276" s="21">
        <f t="shared" si="127"/>
        <v>72528.424082465106</v>
      </c>
      <c r="AB276" s="86">
        <f t="shared" si="128"/>
        <v>265</v>
      </c>
      <c r="AC276" s="21">
        <f t="shared" si="129"/>
        <v>999.06197645638304</v>
      </c>
      <c r="AD276" s="21">
        <f t="shared" si="130"/>
        <v>272.401287542023</v>
      </c>
      <c r="AE276" s="21">
        <f t="shared" si="131"/>
        <v>81992.787550148918</v>
      </c>
      <c r="AG276" s="86">
        <f t="shared" si="132"/>
        <v>265</v>
      </c>
      <c r="AH276" s="21">
        <f t="shared" si="133"/>
        <v>739.00802180949472</v>
      </c>
      <c r="AI276" s="21">
        <f t="shared" si="134"/>
        <v>299.156848394983</v>
      </c>
      <c r="AJ276" s="21">
        <f t="shared" si="135"/>
        <v>90046.211366889882</v>
      </c>
      <c r="AL276" s="86">
        <f t="shared" si="136"/>
        <v>265</v>
      </c>
      <c r="AM276" s="21">
        <f t="shared" si="137"/>
        <v>553.13345387591653</v>
      </c>
      <c r="AN276" s="21">
        <f t="shared" si="138"/>
        <v>282.69767064860724</v>
      </c>
      <c r="AO276" s="21">
        <f t="shared" si="139"/>
        <v>85091.998865230766</v>
      </c>
    </row>
    <row r="277" spans="4:41" ht="11" customHeight="1">
      <c r="D277" s="74"/>
      <c r="E277" s="75"/>
      <c r="F277" s="76"/>
      <c r="G277" s="75"/>
      <c r="M277" s="85">
        <v>266</v>
      </c>
      <c r="N277" s="33">
        <f t="shared" si="118"/>
        <v>92</v>
      </c>
      <c r="O277" s="33">
        <f t="shared" si="119"/>
        <v>427.63436598351291</v>
      </c>
      <c r="P277" s="30">
        <f t="shared" si="120"/>
        <v>128809.94416103738</v>
      </c>
      <c r="R277" s="86">
        <f t="shared" si="121"/>
        <v>266</v>
      </c>
      <c r="S277" s="21">
        <f t="shared" si="122"/>
        <v>1378.1167398434316</v>
      </c>
      <c r="T277" s="21">
        <f t="shared" si="123"/>
        <v>148.55877028953</v>
      </c>
      <c r="U277" s="21">
        <f t="shared" si="124"/>
        <v>44716.189857148529</v>
      </c>
      <c r="W277" s="86">
        <f t="shared" si="125"/>
        <v>266</v>
      </c>
      <c r="X277" s="21">
        <f t="shared" si="126"/>
        <v>1132.0522777899071</v>
      </c>
      <c r="Y277" s="21">
        <f t="shared" si="140"/>
        <v>237.98790601558403</v>
      </c>
      <c r="Z277" s="21">
        <f t="shared" si="127"/>
        <v>71634.359710690784</v>
      </c>
      <c r="AB277" s="86">
        <f t="shared" si="128"/>
        <v>266</v>
      </c>
      <c r="AC277" s="21">
        <f t="shared" si="129"/>
        <v>999.06197645638304</v>
      </c>
      <c r="AD277" s="21">
        <f t="shared" si="130"/>
        <v>269.97908524564178</v>
      </c>
      <c r="AE277" s="21">
        <f t="shared" si="131"/>
        <v>81263.704658938164</v>
      </c>
      <c r="AG277" s="86">
        <f t="shared" si="132"/>
        <v>266</v>
      </c>
      <c r="AH277" s="21">
        <f t="shared" si="133"/>
        <v>739.00802180949472</v>
      </c>
      <c r="AI277" s="21">
        <f t="shared" si="134"/>
        <v>297.69067781693462</v>
      </c>
      <c r="AJ277" s="21">
        <f t="shared" si="135"/>
        <v>89604.894022897322</v>
      </c>
      <c r="AL277" s="86">
        <f t="shared" si="136"/>
        <v>266</v>
      </c>
      <c r="AM277" s="21">
        <f t="shared" si="137"/>
        <v>553.13345387591653</v>
      </c>
      <c r="AN277" s="21">
        <f t="shared" si="138"/>
        <v>281.79621803784954</v>
      </c>
      <c r="AO277" s="21">
        <f t="shared" si="139"/>
        <v>84820.661629392707</v>
      </c>
    </row>
    <row r="278" spans="4:41" ht="11" customHeight="1">
      <c r="D278" s="74"/>
      <c r="E278" s="75"/>
      <c r="F278" s="76"/>
      <c r="G278" s="75"/>
      <c r="M278" s="85">
        <v>267</v>
      </c>
      <c r="N278" s="33">
        <f t="shared" si="118"/>
        <v>92</v>
      </c>
      <c r="O278" s="33">
        <f t="shared" si="119"/>
        <v>429.36648053679124</v>
      </c>
      <c r="P278" s="30">
        <f t="shared" si="120"/>
        <v>129331.31064157416</v>
      </c>
      <c r="R278" s="86">
        <f t="shared" si="121"/>
        <v>267</v>
      </c>
      <c r="S278" s="21">
        <f t="shared" si="122"/>
        <v>1378.1167398434316</v>
      </c>
      <c r="T278" s="21">
        <f t="shared" si="123"/>
        <v>144.46024372435031</v>
      </c>
      <c r="U278" s="21">
        <f t="shared" si="124"/>
        <v>43482.533361029447</v>
      </c>
      <c r="W278" s="86">
        <f t="shared" si="125"/>
        <v>267</v>
      </c>
      <c r="X278" s="21">
        <f t="shared" si="126"/>
        <v>1132.0522777899071</v>
      </c>
      <c r="Y278" s="21">
        <f t="shared" si="140"/>
        <v>235.00769144300295</v>
      </c>
      <c r="Z278" s="21">
        <f t="shared" si="127"/>
        <v>70737.315124343892</v>
      </c>
      <c r="AB278" s="86">
        <f t="shared" si="128"/>
        <v>267</v>
      </c>
      <c r="AC278" s="21">
        <f t="shared" si="129"/>
        <v>999.06197645638304</v>
      </c>
      <c r="AD278" s="21">
        <f t="shared" si="130"/>
        <v>267.54880894160596</v>
      </c>
      <c r="AE278" s="21">
        <f t="shared" si="131"/>
        <v>80532.191491423378</v>
      </c>
      <c r="AG278" s="86">
        <f t="shared" si="132"/>
        <v>267</v>
      </c>
      <c r="AH278" s="21">
        <f t="shared" si="133"/>
        <v>739.00802180949472</v>
      </c>
      <c r="AI278" s="21">
        <f t="shared" si="134"/>
        <v>296.21962000362606</v>
      </c>
      <c r="AJ278" s="21">
        <f t="shared" si="135"/>
        <v>89162.105621091454</v>
      </c>
      <c r="AL278" s="86">
        <f t="shared" si="136"/>
        <v>267</v>
      </c>
      <c r="AM278" s="21">
        <f t="shared" si="137"/>
        <v>553.13345387591653</v>
      </c>
      <c r="AN278" s="21">
        <f t="shared" si="138"/>
        <v>280.89176058505598</v>
      </c>
      <c r="AO278" s="21">
        <f t="shared" si="139"/>
        <v>84548.419936101855</v>
      </c>
    </row>
    <row r="279" spans="4:41" ht="11" customHeight="1">
      <c r="D279" s="74"/>
      <c r="E279" s="75"/>
      <c r="F279" s="76"/>
      <c r="G279" s="75"/>
      <c r="M279" s="85">
        <v>268</v>
      </c>
      <c r="N279" s="33">
        <f t="shared" si="118"/>
        <v>92</v>
      </c>
      <c r="O279" s="33">
        <f t="shared" si="119"/>
        <v>431.10436880524725</v>
      </c>
      <c r="P279" s="30">
        <f t="shared" si="120"/>
        <v>129854.41501037941</v>
      </c>
      <c r="R279" s="86">
        <f t="shared" si="121"/>
        <v>268</v>
      </c>
      <c r="S279" s="21">
        <f t="shared" si="122"/>
        <v>1378.1167398434316</v>
      </c>
      <c r="T279" s="21">
        <f t="shared" si="123"/>
        <v>140.3480554039534</v>
      </c>
      <c r="U279" s="21">
        <f t="shared" si="124"/>
        <v>42244.76467658997</v>
      </c>
      <c r="W279" s="86">
        <f t="shared" si="125"/>
        <v>268</v>
      </c>
      <c r="X279" s="21">
        <f t="shared" si="126"/>
        <v>1132.0522777899071</v>
      </c>
      <c r="Y279" s="21">
        <f t="shared" si="140"/>
        <v>232.01754282184663</v>
      </c>
      <c r="Z279" s="21">
        <f t="shared" si="127"/>
        <v>69837.280389375839</v>
      </c>
      <c r="AB279" s="86">
        <f t="shared" si="128"/>
        <v>268</v>
      </c>
      <c r="AC279" s="21">
        <f t="shared" si="129"/>
        <v>999.06197645638304</v>
      </c>
      <c r="AD279" s="21">
        <f t="shared" si="130"/>
        <v>265.11043171655666</v>
      </c>
      <c r="AE279" s="21">
        <f t="shared" si="131"/>
        <v>79798.239946683549</v>
      </c>
      <c r="AG279" s="86">
        <f t="shared" si="132"/>
        <v>268</v>
      </c>
      <c r="AH279" s="21">
        <f t="shared" si="133"/>
        <v>739.00802180949472</v>
      </c>
      <c r="AI279" s="21">
        <f t="shared" si="134"/>
        <v>294.7436586642732</v>
      </c>
      <c r="AJ279" s="21">
        <f t="shared" si="135"/>
        <v>88717.841257946231</v>
      </c>
      <c r="AL279" s="86">
        <f t="shared" si="136"/>
        <v>268</v>
      </c>
      <c r="AM279" s="21">
        <f t="shared" si="137"/>
        <v>553.13345387591653</v>
      </c>
      <c r="AN279" s="21">
        <f t="shared" si="138"/>
        <v>279.98428827408651</v>
      </c>
      <c r="AO279" s="21">
        <f t="shared" si="139"/>
        <v>84275.270770500036</v>
      </c>
    </row>
    <row r="280" spans="4:41" ht="11" customHeight="1">
      <c r="D280" s="74"/>
      <c r="E280" s="75"/>
      <c r="F280" s="76"/>
      <c r="G280" s="75"/>
      <c r="M280" s="85">
        <v>269</v>
      </c>
      <c r="N280" s="33">
        <f t="shared" si="118"/>
        <v>92</v>
      </c>
      <c r="O280" s="33">
        <f t="shared" si="119"/>
        <v>432.84805003459809</v>
      </c>
      <c r="P280" s="30">
        <f t="shared" si="120"/>
        <v>130379.26306041401</v>
      </c>
      <c r="R280" s="86">
        <f t="shared" si="121"/>
        <v>269</v>
      </c>
      <c r="S280" s="21">
        <f t="shared" si="122"/>
        <v>1378.1167398434316</v>
      </c>
      <c r="T280" s="21">
        <f t="shared" si="123"/>
        <v>136.22215978915514</v>
      </c>
      <c r="U280" s="21">
        <f t="shared" si="124"/>
        <v>41002.870096535691</v>
      </c>
      <c r="W280" s="86">
        <f t="shared" si="125"/>
        <v>269</v>
      </c>
      <c r="X280" s="21">
        <f t="shared" si="126"/>
        <v>1132.0522777899071</v>
      </c>
      <c r="Y280" s="21">
        <f t="shared" si="140"/>
        <v>229.01742703861979</v>
      </c>
      <c r="Z280" s="21">
        <f t="shared" si="127"/>
        <v>68934.245538624557</v>
      </c>
      <c r="AB280" s="86">
        <f t="shared" si="128"/>
        <v>269</v>
      </c>
      <c r="AC280" s="21">
        <f t="shared" si="129"/>
        <v>999.06197645638304</v>
      </c>
      <c r="AD280" s="21">
        <f t="shared" si="130"/>
        <v>262.66392656742386</v>
      </c>
      <c r="AE280" s="21">
        <f t="shared" si="131"/>
        <v>79061.841896794576</v>
      </c>
      <c r="AG280" s="86">
        <f t="shared" si="132"/>
        <v>269</v>
      </c>
      <c r="AH280" s="21">
        <f t="shared" si="133"/>
        <v>739.00802180949472</v>
      </c>
      <c r="AI280" s="21">
        <f t="shared" si="134"/>
        <v>293.26277745378911</v>
      </c>
      <c r="AJ280" s="21">
        <f t="shared" si="135"/>
        <v>88272.096013590519</v>
      </c>
      <c r="AL280" s="86">
        <f t="shared" si="136"/>
        <v>269</v>
      </c>
      <c r="AM280" s="21">
        <f t="shared" si="137"/>
        <v>553.13345387591653</v>
      </c>
      <c r="AN280" s="21">
        <f t="shared" si="138"/>
        <v>279.07379105541378</v>
      </c>
      <c r="AO280" s="21">
        <f t="shared" si="139"/>
        <v>84001.211107679541</v>
      </c>
    </row>
    <row r="281" spans="4:41" ht="11" customHeight="1">
      <c r="D281" s="74"/>
      <c r="E281" s="75"/>
      <c r="F281" s="76"/>
      <c r="G281" s="75"/>
      <c r="M281" s="85">
        <v>270</v>
      </c>
      <c r="N281" s="33">
        <f t="shared" si="118"/>
        <v>92</v>
      </c>
      <c r="O281" s="33">
        <f t="shared" si="119"/>
        <v>434.5975435347134</v>
      </c>
      <c r="P281" s="30">
        <f t="shared" si="120"/>
        <v>130905.86060394872</v>
      </c>
      <c r="R281" s="86">
        <f t="shared" si="121"/>
        <v>270</v>
      </c>
      <c r="S281" s="21">
        <f t="shared" si="122"/>
        <v>1378.1167398434316</v>
      </c>
      <c r="T281" s="21">
        <f t="shared" si="123"/>
        <v>132.08251118897419</v>
      </c>
      <c r="U281" s="21">
        <f t="shared" si="124"/>
        <v>39756.835867881229</v>
      </c>
      <c r="W281" s="86">
        <f t="shared" si="125"/>
        <v>270</v>
      </c>
      <c r="X281" s="21">
        <f t="shared" si="126"/>
        <v>1132.0522777899071</v>
      </c>
      <c r="Y281" s="21">
        <f t="shared" si="140"/>
        <v>226.00731086944884</v>
      </c>
      <c r="Z281" s="21">
        <f t="shared" si="127"/>
        <v>68028.200571704103</v>
      </c>
      <c r="AB281" s="86">
        <f t="shared" si="128"/>
        <v>270</v>
      </c>
      <c r="AC281" s="21">
        <f t="shared" si="129"/>
        <v>999.06197645638304</v>
      </c>
      <c r="AD281" s="21">
        <f t="shared" si="130"/>
        <v>260.20926640112731</v>
      </c>
      <c r="AE281" s="21">
        <f t="shared" si="131"/>
        <v>78322.989186739316</v>
      </c>
      <c r="AG281" s="86">
        <f t="shared" si="132"/>
        <v>270</v>
      </c>
      <c r="AH281" s="21">
        <f t="shared" si="133"/>
        <v>739.00802180949472</v>
      </c>
      <c r="AI281" s="21">
        <f t="shared" si="134"/>
        <v>291.77695997260344</v>
      </c>
      <c r="AJ281" s="21">
        <f t="shared" si="135"/>
        <v>87824.864951753625</v>
      </c>
      <c r="AL281" s="86">
        <f t="shared" si="136"/>
        <v>270</v>
      </c>
      <c r="AM281" s="21">
        <f t="shared" si="137"/>
        <v>553.13345387591653</v>
      </c>
      <c r="AN281" s="21">
        <f t="shared" si="138"/>
        <v>278.16025884601214</v>
      </c>
      <c r="AO281" s="21">
        <f t="shared" si="139"/>
        <v>83726.237912649638</v>
      </c>
    </row>
    <row r="282" spans="4:41" ht="11" customHeight="1">
      <c r="D282" s="74"/>
      <c r="E282" s="75"/>
      <c r="F282" s="76"/>
      <c r="G282" s="75"/>
      <c r="M282" s="85">
        <v>271</v>
      </c>
      <c r="N282" s="33">
        <f t="shared" si="118"/>
        <v>92</v>
      </c>
      <c r="O282" s="33">
        <f t="shared" si="119"/>
        <v>436.35286867982904</v>
      </c>
      <c r="P282" s="30">
        <f t="shared" si="120"/>
        <v>131434.21347262856</v>
      </c>
      <c r="R282" s="86">
        <f t="shared" si="121"/>
        <v>271</v>
      </c>
      <c r="S282" s="21">
        <f t="shared" si="122"/>
        <v>1378.1167398434316</v>
      </c>
      <c r="T282" s="21">
        <f t="shared" si="123"/>
        <v>127.92906376012598</v>
      </c>
      <c r="U282" s="21">
        <f t="shared" si="124"/>
        <v>38506.648191797918</v>
      </c>
      <c r="W282" s="86">
        <f t="shared" si="125"/>
        <v>271</v>
      </c>
      <c r="X282" s="21">
        <f t="shared" si="126"/>
        <v>1132.0522777899071</v>
      </c>
      <c r="Y282" s="21">
        <f t="shared" si="140"/>
        <v>222.98716097971399</v>
      </c>
      <c r="Z282" s="21">
        <f t="shared" si="127"/>
        <v>67119.135454893913</v>
      </c>
      <c r="AB282" s="86">
        <f t="shared" si="128"/>
        <v>271</v>
      </c>
      <c r="AC282" s="21">
        <f t="shared" si="129"/>
        <v>999.06197645638304</v>
      </c>
      <c r="AD282" s="21">
        <f t="shared" si="130"/>
        <v>257.74642403427646</v>
      </c>
      <c r="AE282" s="21">
        <f t="shared" si="131"/>
        <v>77581.673634317209</v>
      </c>
      <c r="AG282" s="86">
        <f t="shared" si="132"/>
        <v>271</v>
      </c>
      <c r="AH282" s="21">
        <f t="shared" si="133"/>
        <v>739.00802180949472</v>
      </c>
      <c r="AI282" s="21">
        <f t="shared" si="134"/>
        <v>290.28618976648045</v>
      </c>
      <c r="AJ282" s="21">
        <f t="shared" si="135"/>
        <v>87376.143119710614</v>
      </c>
      <c r="AL282" s="86">
        <f t="shared" si="136"/>
        <v>271</v>
      </c>
      <c r="AM282" s="21">
        <f t="shared" si="137"/>
        <v>553.13345387591653</v>
      </c>
      <c r="AN282" s="21">
        <f t="shared" si="138"/>
        <v>277.24368152924575</v>
      </c>
      <c r="AO282" s="21">
        <f t="shared" si="139"/>
        <v>83450.348140302973</v>
      </c>
    </row>
    <row r="283" spans="4:41" ht="11" customHeight="1">
      <c r="D283" s="74"/>
      <c r="E283" s="75"/>
      <c r="F283" s="76"/>
      <c r="G283" s="75"/>
      <c r="M283" s="85">
        <v>272</v>
      </c>
      <c r="N283" s="33">
        <f t="shared" si="118"/>
        <v>92</v>
      </c>
      <c r="O283" s="33">
        <f t="shared" si="119"/>
        <v>438.11404490876185</v>
      </c>
      <c r="P283" s="30">
        <f t="shared" si="120"/>
        <v>131964.32751753731</v>
      </c>
      <c r="R283" s="86">
        <f t="shared" si="121"/>
        <v>272</v>
      </c>
      <c r="S283" s="21">
        <f t="shared" si="122"/>
        <v>1378.1167398434316</v>
      </c>
      <c r="T283" s="21">
        <f t="shared" si="123"/>
        <v>123.76177150651495</v>
      </c>
      <c r="U283" s="21">
        <f t="shared" si="124"/>
        <v>37252.293223460998</v>
      </c>
      <c r="W283" s="86">
        <f t="shared" si="125"/>
        <v>272</v>
      </c>
      <c r="X283" s="21">
        <f t="shared" si="126"/>
        <v>1132.0522777899071</v>
      </c>
      <c r="Y283" s="21">
        <f t="shared" si="140"/>
        <v>219.95694392368003</v>
      </c>
      <c r="Z283" s="21">
        <f t="shared" si="127"/>
        <v>66207.04012102769</v>
      </c>
      <c r="AB283" s="86">
        <f t="shared" si="128"/>
        <v>272</v>
      </c>
      <c r="AC283" s="21">
        <f t="shared" si="129"/>
        <v>999.06197645638304</v>
      </c>
      <c r="AD283" s="21">
        <f t="shared" si="130"/>
        <v>255.27537219286941</v>
      </c>
      <c r="AE283" s="21">
        <f t="shared" si="131"/>
        <v>76837.887030053695</v>
      </c>
      <c r="AG283" s="86">
        <f t="shared" si="132"/>
        <v>272</v>
      </c>
      <c r="AH283" s="21">
        <f t="shared" si="133"/>
        <v>739.00802180949472</v>
      </c>
      <c r="AI283" s="21">
        <f t="shared" si="134"/>
        <v>288.79045032633707</v>
      </c>
      <c r="AJ283" s="21">
        <f t="shared" si="135"/>
        <v>86925.92554822746</v>
      </c>
      <c r="AL283" s="86">
        <f t="shared" si="136"/>
        <v>272</v>
      </c>
      <c r="AM283" s="21">
        <f t="shared" si="137"/>
        <v>553.13345387591653</v>
      </c>
      <c r="AN283" s="21">
        <f t="shared" si="138"/>
        <v>276.32404895475685</v>
      </c>
      <c r="AO283" s="21">
        <f t="shared" si="139"/>
        <v>83173.538735381822</v>
      </c>
    </row>
    <row r="284" spans="4:41" ht="11" customHeight="1">
      <c r="D284" s="74"/>
      <c r="E284" s="75"/>
      <c r="F284" s="76"/>
      <c r="G284" s="75"/>
      <c r="M284" s="85">
        <v>273</v>
      </c>
      <c r="N284" s="33">
        <f t="shared" si="118"/>
        <v>92</v>
      </c>
      <c r="O284" s="33">
        <f t="shared" si="119"/>
        <v>439.88109172512441</v>
      </c>
      <c r="P284" s="30">
        <f t="shared" si="120"/>
        <v>132496.20860926242</v>
      </c>
      <c r="R284" s="86">
        <f t="shared" si="121"/>
        <v>273</v>
      </c>
      <c r="S284" s="21">
        <f t="shared" si="122"/>
        <v>1378.1167398434316</v>
      </c>
      <c r="T284" s="21">
        <f t="shared" si="123"/>
        <v>119.58058827872522</v>
      </c>
      <c r="U284" s="21">
        <f t="shared" si="124"/>
        <v>35993.757071896289</v>
      </c>
      <c r="W284" s="86">
        <f t="shared" si="125"/>
        <v>273</v>
      </c>
      <c r="X284" s="21">
        <f t="shared" si="126"/>
        <v>1132.0522777899071</v>
      </c>
      <c r="Y284" s="21">
        <f t="shared" si="140"/>
        <v>216.91662614412596</v>
      </c>
      <c r="Z284" s="21">
        <f t="shared" si="127"/>
        <v>65291.904469381909</v>
      </c>
      <c r="AB284" s="86">
        <f t="shared" si="128"/>
        <v>273</v>
      </c>
      <c r="AC284" s="21">
        <f t="shared" si="129"/>
        <v>999.06197645638304</v>
      </c>
      <c r="AD284" s="21">
        <f t="shared" si="130"/>
        <v>252.79608351199101</v>
      </c>
      <c r="AE284" s="21">
        <f t="shared" si="131"/>
        <v>76091.621137109294</v>
      </c>
      <c r="AG284" s="86">
        <f t="shared" si="132"/>
        <v>273</v>
      </c>
      <c r="AH284" s="21">
        <f t="shared" si="133"/>
        <v>739.00802180949472</v>
      </c>
      <c r="AI284" s="21">
        <f t="shared" si="134"/>
        <v>287.28972508805992</v>
      </c>
      <c r="AJ284" s="21">
        <f t="shared" si="135"/>
        <v>86474.207251506028</v>
      </c>
      <c r="AL284" s="86">
        <f t="shared" si="136"/>
        <v>273</v>
      </c>
      <c r="AM284" s="21">
        <f t="shared" si="137"/>
        <v>553.13345387591653</v>
      </c>
      <c r="AN284" s="21">
        <f t="shared" si="138"/>
        <v>275.40135093835306</v>
      </c>
      <c r="AO284" s="21">
        <f t="shared" si="139"/>
        <v>82895.806632444263</v>
      </c>
    </row>
    <row r="285" spans="4:41" ht="11" customHeight="1">
      <c r="D285" s="74"/>
      <c r="E285" s="75"/>
      <c r="F285" s="76"/>
      <c r="G285" s="75"/>
      <c r="M285" s="85">
        <v>274</v>
      </c>
      <c r="N285" s="33">
        <f t="shared" si="118"/>
        <v>92</v>
      </c>
      <c r="O285" s="33">
        <f t="shared" si="119"/>
        <v>441.65402869754143</v>
      </c>
      <c r="P285" s="30">
        <f t="shared" si="120"/>
        <v>133029.86263795997</v>
      </c>
      <c r="R285" s="86">
        <f t="shared" si="121"/>
        <v>274</v>
      </c>
      <c r="S285" s="21">
        <f t="shared" si="122"/>
        <v>1378.1167398434316</v>
      </c>
      <c r="T285" s="21">
        <f t="shared" si="123"/>
        <v>115.38546777350952</v>
      </c>
      <c r="U285" s="21">
        <f t="shared" si="124"/>
        <v>34731.025799826362</v>
      </c>
      <c r="W285" s="86">
        <f t="shared" si="125"/>
        <v>274</v>
      </c>
      <c r="X285" s="21">
        <f t="shared" si="126"/>
        <v>1132.0522777899071</v>
      </c>
      <c r="Y285" s="21">
        <f t="shared" si="140"/>
        <v>213.86617397197335</v>
      </c>
      <c r="Z285" s="21">
        <f t="shared" si="127"/>
        <v>64373.718365563975</v>
      </c>
      <c r="AB285" s="86">
        <f t="shared" si="128"/>
        <v>274</v>
      </c>
      <c r="AC285" s="21">
        <f t="shared" si="129"/>
        <v>999.06197645638304</v>
      </c>
      <c r="AD285" s="21">
        <f t="shared" si="130"/>
        <v>250.3085305355097</v>
      </c>
      <c r="AE285" s="21">
        <f t="shared" si="131"/>
        <v>75342.86769118841</v>
      </c>
      <c r="AG285" s="86">
        <f t="shared" si="132"/>
        <v>274</v>
      </c>
      <c r="AH285" s="21">
        <f t="shared" si="133"/>
        <v>739.00802180949472</v>
      </c>
      <c r="AI285" s="21">
        <f t="shared" si="134"/>
        <v>285.78399743232177</v>
      </c>
      <c r="AJ285" s="21">
        <f t="shared" si="135"/>
        <v>86020.983227128861</v>
      </c>
      <c r="AL285" s="86">
        <f t="shared" si="136"/>
        <v>274</v>
      </c>
      <c r="AM285" s="21">
        <f t="shared" si="137"/>
        <v>553.13345387591653</v>
      </c>
      <c r="AN285" s="21">
        <f t="shared" si="138"/>
        <v>274.4755772618945</v>
      </c>
      <c r="AO285" s="21">
        <f t="shared" si="139"/>
        <v>82617.148755830247</v>
      </c>
    </row>
    <row r="286" spans="4:41" ht="11" customHeight="1">
      <c r="D286" s="74"/>
      <c r="E286" s="75"/>
      <c r="F286" s="76"/>
      <c r="G286" s="75"/>
      <c r="M286" s="85">
        <v>275</v>
      </c>
      <c r="N286" s="33">
        <f t="shared" si="118"/>
        <v>92</v>
      </c>
      <c r="O286" s="33">
        <f t="shared" si="119"/>
        <v>443.43287545986658</v>
      </c>
      <c r="P286" s="30">
        <f t="shared" si="120"/>
        <v>133565.29551341984</v>
      </c>
      <c r="R286" s="86">
        <f t="shared" si="121"/>
        <v>275</v>
      </c>
      <c r="S286" s="21">
        <f t="shared" si="122"/>
        <v>1378.1167398434316</v>
      </c>
      <c r="T286" s="21">
        <f t="shared" si="123"/>
        <v>111.17636353327644</v>
      </c>
      <c r="U286" s="21">
        <f t="shared" si="124"/>
        <v>33464.085423516204</v>
      </c>
      <c r="W286" s="86">
        <f t="shared" si="125"/>
        <v>275</v>
      </c>
      <c r="X286" s="21">
        <f t="shared" si="126"/>
        <v>1132.0522777899071</v>
      </c>
      <c r="Y286" s="21">
        <f t="shared" si="140"/>
        <v>210.80555362591357</v>
      </c>
      <c r="Z286" s="21">
        <f t="shared" si="127"/>
        <v>63452.471641399978</v>
      </c>
      <c r="AB286" s="86">
        <f t="shared" si="128"/>
        <v>275</v>
      </c>
      <c r="AC286" s="21">
        <f t="shared" si="129"/>
        <v>999.06197645638304</v>
      </c>
      <c r="AD286" s="21">
        <f t="shared" si="130"/>
        <v>247.81268571577343</v>
      </c>
      <c r="AE286" s="21">
        <f t="shared" si="131"/>
        <v>74591.618400447798</v>
      </c>
      <c r="AG286" s="86">
        <f t="shared" si="132"/>
        <v>275</v>
      </c>
      <c r="AH286" s="21">
        <f t="shared" si="133"/>
        <v>739.00802180949472</v>
      </c>
      <c r="AI286" s="21">
        <f t="shared" si="134"/>
        <v>284.27325068439791</v>
      </c>
      <c r="AJ286" s="21">
        <f t="shared" si="135"/>
        <v>85566.24845600377</v>
      </c>
      <c r="AL286" s="86">
        <f t="shared" si="136"/>
        <v>275</v>
      </c>
      <c r="AM286" s="21">
        <f t="shared" si="137"/>
        <v>553.13345387591653</v>
      </c>
      <c r="AN286" s="21">
        <f t="shared" si="138"/>
        <v>273.54671767318115</v>
      </c>
      <c r="AO286" s="21">
        <f t="shared" si="139"/>
        <v>82337.562019627512</v>
      </c>
    </row>
    <row r="287" spans="4:41" ht="11" customHeight="1">
      <c r="D287" s="74"/>
      <c r="E287" s="75"/>
      <c r="F287" s="76"/>
      <c r="G287" s="75"/>
      <c r="M287" s="85">
        <v>276</v>
      </c>
      <c r="N287" s="33">
        <f t="shared" si="118"/>
        <v>92</v>
      </c>
      <c r="O287" s="33">
        <f t="shared" si="119"/>
        <v>445.21765171139947</v>
      </c>
      <c r="P287" s="30">
        <f t="shared" si="120"/>
        <v>134102.51316513124</v>
      </c>
      <c r="R287" s="86">
        <f t="shared" si="121"/>
        <v>276</v>
      </c>
      <c r="S287" s="21">
        <f t="shared" si="122"/>
        <v>1378.1167398434316</v>
      </c>
      <c r="T287" s="21">
        <f t="shared" si="123"/>
        <v>106.95322894557592</v>
      </c>
      <c r="U287" s="21">
        <f t="shared" si="124"/>
        <v>32192.921912618349</v>
      </c>
      <c r="W287" s="86">
        <f t="shared" si="125"/>
        <v>276</v>
      </c>
      <c r="X287" s="21">
        <f t="shared" si="126"/>
        <v>1132.0522777899071</v>
      </c>
      <c r="Y287" s="21">
        <f t="shared" si="140"/>
        <v>207.73473121203358</v>
      </c>
      <c r="Z287" s="21">
        <f t="shared" si="127"/>
        <v>62528.154094822101</v>
      </c>
      <c r="AB287" s="86">
        <f t="shared" si="128"/>
        <v>276</v>
      </c>
      <c r="AC287" s="21">
        <f t="shared" si="129"/>
        <v>999.06197645638304</v>
      </c>
      <c r="AD287" s="21">
        <f t="shared" si="130"/>
        <v>245.3085214133047</v>
      </c>
      <c r="AE287" s="21">
        <f t="shared" si="131"/>
        <v>73837.864945404712</v>
      </c>
      <c r="AG287" s="86">
        <f t="shared" si="132"/>
        <v>276</v>
      </c>
      <c r="AH287" s="21">
        <f t="shared" si="133"/>
        <v>739.00802180949472</v>
      </c>
      <c r="AI287" s="21">
        <f t="shared" si="134"/>
        <v>282.75746811398091</v>
      </c>
      <c r="AJ287" s="21">
        <f t="shared" si="135"/>
        <v>85109.997902308256</v>
      </c>
      <c r="AL287" s="86">
        <f t="shared" si="136"/>
        <v>276</v>
      </c>
      <c r="AM287" s="21">
        <f t="shared" si="137"/>
        <v>553.13345387591653</v>
      </c>
      <c r="AN287" s="21">
        <f t="shared" si="138"/>
        <v>272.61476188583867</v>
      </c>
      <c r="AO287" s="21">
        <f t="shared" si="139"/>
        <v>82057.043327637439</v>
      </c>
    </row>
    <row r="288" spans="4:41" ht="11" customHeight="1">
      <c r="D288" s="74"/>
      <c r="E288" s="75"/>
      <c r="F288" s="76"/>
      <c r="G288" s="75"/>
      <c r="M288" s="85">
        <v>277</v>
      </c>
      <c r="N288" s="33">
        <f t="shared" si="118"/>
        <v>92</v>
      </c>
      <c r="O288" s="33">
        <f t="shared" si="119"/>
        <v>447.00837721710417</v>
      </c>
      <c r="P288" s="30">
        <f t="shared" si="120"/>
        <v>134641.52154234835</v>
      </c>
      <c r="R288" s="86">
        <f t="shared" si="121"/>
        <v>277</v>
      </c>
      <c r="S288" s="21">
        <f t="shared" si="122"/>
        <v>1378.1167398434316</v>
      </c>
      <c r="T288" s="21">
        <f t="shared" si="123"/>
        <v>102.71601724258306</v>
      </c>
      <c r="U288" s="21">
        <f t="shared" si="124"/>
        <v>30917.521190017502</v>
      </c>
      <c r="W288" s="86">
        <f t="shared" si="125"/>
        <v>277</v>
      </c>
      <c r="X288" s="21">
        <f t="shared" si="126"/>
        <v>1132.0522777899071</v>
      </c>
      <c r="Y288" s="21">
        <f t="shared" si="140"/>
        <v>204.65367272344065</v>
      </c>
      <c r="Z288" s="21">
        <f t="shared" si="127"/>
        <v>61600.755489755633</v>
      </c>
      <c r="AB288" s="86">
        <f t="shared" si="128"/>
        <v>277</v>
      </c>
      <c r="AC288" s="21">
        <f t="shared" si="129"/>
        <v>999.06197645638304</v>
      </c>
      <c r="AD288" s="21">
        <f t="shared" si="130"/>
        <v>242.79600989649441</v>
      </c>
      <c r="AE288" s="21">
        <f t="shared" si="131"/>
        <v>73081.598978844821</v>
      </c>
      <c r="AG288" s="86">
        <f t="shared" si="132"/>
        <v>277</v>
      </c>
      <c r="AH288" s="21">
        <f t="shared" si="133"/>
        <v>739.00802180949472</v>
      </c>
      <c r="AI288" s="21">
        <f t="shared" si="134"/>
        <v>281.23663293499584</v>
      </c>
      <c r="AJ288" s="21">
        <f t="shared" si="135"/>
        <v>84652.22651343375</v>
      </c>
      <c r="AL288" s="86">
        <f t="shared" si="136"/>
        <v>277</v>
      </c>
      <c r="AM288" s="21">
        <f t="shared" si="137"/>
        <v>553.13345387591653</v>
      </c>
      <c r="AN288" s="21">
        <f t="shared" si="138"/>
        <v>271.67969957920508</v>
      </c>
      <c r="AO288" s="21">
        <f t="shared" si="139"/>
        <v>81775.589573340738</v>
      </c>
    </row>
    <row r="289" spans="4:41" ht="11" customHeight="1">
      <c r="D289" s="74"/>
      <c r="E289" s="75"/>
      <c r="F289" s="76"/>
      <c r="G289" s="75"/>
      <c r="M289" s="85">
        <v>278</v>
      </c>
      <c r="N289" s="33">
        <f t="shared" si="118"/>
        <v>92</v>
      </c>
      <c r="O289" s="33">
        <f t="shared" si="119"/>
        <v>448.8050718078278</v>
      </c>
      <c r="P289" s="30">
        <f t="shared" si="120"/>
        <v>135182.32661415616</v>
      </c>
      <c r="R289" s="86">
        <f t="shared" si="121"/>
        <v>278</v>
      </c>
      <c r="S289" s="21">
        <f t="shared" si="122"/>
        <v>1378.1167398434316</v>
      </c>
      <c r="T289" s="21">
        <f t="shared" si="123"/>
        <v>98.464681500580241</v>
      </c>
      <c r="U289" s="21">
        <f t="shared" si="124"/>
        <v>29637.869131674652</v>
      </c>
      <c r="W289" s="86">
        <f t="shared" si="125"/>
        <v>278</v>
      </c>
      <c r="X289" s="21">
        <f t="shared" si="126"/>
        <v>1132.0522777899071</v>
      </c>
      <c r="Y289" s="21">
        <f t="shared" si="140"/>
        <v>201.56234403988574</v>
      </c>
      <c r="Z289" s="21">
        <f t="shared" si="127"/>
        <v>60670.265556005608</v>
      </c>
      <c r="AB289" s="86">
        <f t="shared" si="128"/>
        <v>278</v>
      </c>
      <c r="AC289" s="21">
        <f t="shared" si="129"/>
        <v>999.06197645638304</v>
      </c>
      <c r="AD289" s="21">
        <f t="shared" si="130"/>
        <v>240.2751233412948</v>
      </c>
      <c r="AE289" s="21">
        <f t="shared" si="131"/>
        <v>72322.812125729732</v>
      </c>
      <c r="AG289" s="86">
        <f t="shared" si="132"/>
        <v>278</v>
      </c>
      <c r="AH289" s="21">
        <f t="shared" si="133"/>
        <v>739.00802180949472</v>
      </c>
      <c r="AI289" s="21">
        <f t="shared" si="134"/>
        <v>279.71072830541419</v>
      </c>
      <c r="AJ289" s="21">
        <f t="shared" si="135"/>
        <v>84192.929219929676</v>
      </c>
      <c r="AL289" s="86">
        <f t="shared" si="136"/>
        <v>278</v>
      </c>
      <c r="AM289" s="21">
        <f t="shared" si="137"/>
        <v>553.13345387591653</v>
      </c>
      <c r="AN289" s="21">
        <f t="shared" si="138"/>
        <v>270.7415203982161</v>
      </c>
      <c r="AO289" s="21">
        <f t="shared" si="139"/>
        <v>81493.197639863036</v>
      </c>
    </row>
    <row r="290" spans="4:41" ht="11" customHeight="1">
      <c r="D290" s="74"/>
      <c r="E290" s="75"/>
      <c r="F290" s="76"/>
      <c r="G290" s="75"/>
      <c r="M290" s="85">
        <v>279</v>
      </c>
      <c r="N290" s="33">
        <f t="shared" si="118"/>
        <v>92</v>
      </c>
      <c r="O290" s="33">
        <f t="shared" si="119"/>
        <v>450.60775538052053</v>
      </c>
      <c r="P290" s="30">
        <f t="shared" si="120"/>
        <v>135724.93436953667</v>
      </c>
      <c r="R290" s="86">
        <f t="shared" si="121"/>
        <v>279</v>
      </c>
      <c r="S290" s="21">
        <f t="shared" si="122"/>
        <v>1378.1167398434316</v>
      </c>
      <c r="T290" s="21">
        <f t="shared" si="123"/>
        <v>94.199174639437402</v>
      </c>
      <c r="U290" s="21">
        <f t="shared" si="124"/>
        <v>28353.95156647066</v>
      </c>
      <c r="W290" s="86">
        <f t="shared" si="125"/>
        <v>279</v>
      </c>
      <c r="X290" s="21">
        <f t="shared" si="126"/>
        <v>1132.0522777899071</v>
      </c>
      <c r="Y290" s="21">
        <f t="shared" si="140"/>
        <v>198.46071092738566</v>
      </c>
      <c r="Z290" s="21">
        <f t="shared" si="127"/>
        <v>59736.673989143084</v>
      </c>
      <c r="AB290" s="86">
        <f t="shared" si="128"/>
        <v>279</v>
      </c>
      <c r="AC290" s="21">
        <f t="shared" si="129"/>
        <v>999.06197645638304</v>
      </c>
      <c r="AD290" s="21">
        <f t="shared" si="130"/>
        <v>237.74583383091115</v>
      </c>
      <c r="AE290" s="21">
        <f t="shared" si="131"/>
        <v>71561.495983104251</v>
      </c>
      <c r="AG290" s="86">
        <f t="shared" si="132"/>
        <v>279</v>
      </c>
      <c r="AH290" s="21">
        <f t="shared" si="133"/>
        <v>739.00802180949472</v>
      </c>
      <c r="AI290" s="21">
        <f t="shared" si="134"/>
        <v>278.17973732706724</v>
      </c>
      <c r="AJ290" s="21">
        <f t="shared" si="135"/>
        <v>83732.100935447248</v>
      </c>
      <c r="AL290" s="86">
        <f t="shared" si="136"/>
        <v>279</v>
      </c>
      <c r="AM290" s="21">
        <f t="shared" si="137"/>
        <v>553.13345387591653</v>
      </c>
      <c r="AN290" s="21">
        <f t="shared" si="138"/>
        <v>269.80021395329044</v>
      </c>
      <c r="AO290" s="21">
        <f t="shared" si="139"/>
        <v>81209.864399940416</v>
      </c>
    </row>
    <row r="291" spans="4:41" ht="11" customHeight="1">
      <c r="D291" s="74"/>
      <c r="E291" s="75"/>
      <c r="F291" s="76"/>
      <c r="G291" s="75"/>
      <c r="M291" s="85">
        <v>280</v>
      </c>
      <c r="N291" s="33">
        <f t="shared" si="118"/>
        <v>92</v>
      </c>
      <c r="O291" s="33">
        <f t="shared" si="119"/>
        <v>452.41644789845554</v>
      </c>
      <c r="P291" s="30">
        <f t="shared" si="120"/>
        <v>136269.35081743513</v>
      </c>
      <c r="R291" s="86">
        <f t="shared" si="121"/>
        <v>280</v>
      </c>
      <c r="S291" s="21">
        <f t="shared" si="122"/>
        <v>1378.1167398434316</v>
      </c>
      <c r="T291" s="21">
        <f t="shared" si="123"/>
        <v>89.919449422090779</v>
      </c>
      <c r="U291" s="21">
        <f t="shared" si="124"/>
        <v>27065.75427604932</v>
      </c>
      <c r="W291" s="86">
        <f t="shared" si="125"/>
        <v>280</v>
      </c>
      <c r="X291" s="21">
        <f t="shared" si="126"/>
        <v>1132.0522777899071</v>
      </c>
      <c r="Y291" s="21">
        <f t="shared" si="140"/>
        <v>195.3487390378439</v>
      </c>
      <c r="Z291" s="21">
        <f t="shared" si="127"/>
        <v>58799.970450391018</v>
      </c>
      <c r="AB291" s="86">
        <f t="shared" si="128"/>
        <v>280</v>
      </c>
      <c r="AC291" s="21">
        <f t="shared" si="129"/>
        <v>999.06197645638304</v>
      </c>
      <c r="AD291" s="21">
        <f t="shared" si="130"/>
        <v>235.20811335549288</v>
      </c>
      <c r="AE291" s="21">
        <f t="shared" si="131"/>
        <v>70797.642120003351</v>
      </c>
      <c r="AG291" s="86">
        <f t="shared" si="132"/>
        <v>280</v>
      </c>
      <c r="AH291" s="21">
        <f t="shared" si="133"/>
        <v>739.00802180949472</v>
      </c>
      <c r="AI291" s="21">
        <f t="shared" si="134"/>
        <v>276.64364304545921</v>
      </c>
      <c r="AJ291" s="21">
        <f t="shared" si="135"/>
        <v>83269.736556683216</v>
      </c>
      <c r="AL291" s="86">
        <f t="shared" si="136"/>
        <v>280</v>
      </c>
      <c r="AM291" s="21">
        <f t="shared" si="137"/>
        <v>553.13345387591653</v>
      </c>
      <c r="AN291" s="21">
        <f t="shared" si="138"/>
        <v>268.85576982021502</v>
      </c>
      <c r="AO291" s="21">
        <f t="shared" si="139"/>
        <v>80925.586715884725</v>
      </c>
    </row>
    <row r="292" spans="4:41" ht="11" customHeight="1">
      <c r="D292" s="74"/>
      <c r="E292" s="75"/>
      <c r="F292" s="76"/>
      <c r="G292" s="75"/>
      <c r="M292" s="85">
        <v>281</v>
      </c>
      <c r="N292" s="33">
        <f t="shared" si="118"/>
        <v>92</v>
      </c>
      <c r="O292" s="33">
        <f t="shared" si="119"/>
        <v>454.23116939145046</v>
      </c>
      <c r="P292" s="30">
        <f t="shared" si="120"/>
        <v>136815.58198682658</v>
      </c>
      <c r="R292" s="86">
        <f t="shared" si="121"/>
        <v>281</v>
      </c>
      <c r="S292" s="21">
        <f t="shared" si="122"/>
        <v>1378.1167398434316</v>
      </c>
      <c r="T292" s="21">
        <f t="shared" si="123"/>
        <v>85.625458454019636</v>
      </c>
      <c r="U292" s="21">
        <f t="shared" si="124"/>
        <v>25773.262994659908</v>
      </c>
      <c r="W292" s="86">
        <f t="shared" si="125"/>
        <v>281</v>
      </c>
      <c r="X292" s="21">
        <f t="shared" si="126"/>
        <v>1132.0522777899071</v>
      </c>
      <c r="Y292" s="21">
        <f t="shared" si="140"/>
        <v>192.22639390867036</v>
      </c>
      <c r="Z292" s="21">
        <f t="shared" si="127"/>
        <v>57860.144566509778</v>
      </c>
      <c r="AB292" s="86">
        <f t="shared" si="128"/>
        <v>281</v>
      </c>
      <c r="AC292" s="21">
        <f t="shared" si="129"/>
        <v>999.06197645638304</v>
      </c>
      <c r="AD292" s="21">
        <f t="shared" si="130"/>
        <v>232.66193381182322</v>
      </c>
      <c r="AE292" s="21">
        <f t="shared" si="131"/>
        <v>70031.24207735878</v>
      </c>
      <c r="AG292" s="86">
        <f t="shared" si="132"/>
        <v>281</v>
      </c>
      <c r="AH292" s="21">
        <f t="shared" si="133"/>
        <v>739.00802180949472</v>
      </c>
      <c r="AI292" s="21">
        <f t="shared" si="134"/>
        <v>275.10242844957907</v>
      </c>
      <c r="AJ292" s="21">
        <f t="shared" si="135"/>
        <v>82805.8309633233</v>
      </c>
      <c r="AL292" s="86">
        <f t="shared" si="136"/>
        <v>281</v>
      </c>
      <c r="AM292" s="21">
        <f t="shared" si="137"/>
        <v>553.13345387591653</v>
      </c>
      <c r="AN292" s="21">
        <f t="shared" si="138"/>
        <v>267.90817754002938</v>
      </c>
      <c r="AO292" s="21">
        <f t="shared" si="139"/>
        <v>80640.36143954884</v>
      </c>
    </row>
    <row r="293" spans="4:41" ht="11" customHeight="1">
      <c r="D293" s="74"/>
      <c r="E293" s="75"/>
      <c r="F293" s="76"/>
      <c r="G293" s="75"/>
      <c r="M293" s="85">
        <v>282</v>
      </c>
      <c r="N293" s="33">
        <f t="shared" si="118"/>
        <v>92</v>
      </c>
      <c r="O293" s="33">
        <f t="shared" si="119"/>
        <v>456.05193995608857</v>
      </c>
      <c r="P293" s="30">
        <f t="shared" si="120"/>
        <v>137363.63392678267</v>
      </c>
      <c r="R293" s="86">
        <f t="shared" si="121"/>
        <v>282</v>
      </c>
      <c r="S293" s="21">
        <f t="shared" si="122"/>
        <v>1378.1167398434316</v>
      </c>
      <c r="T293" s="21">
        <f t="shared" si="123"/>
        <v>81.317154182721595</v>
      </c>
      <c r="U293" s="21">
        <f t="shared" si="124"/>
        <v>24476.4634089992</v>
      </c>
      <c r="W293" s="86">
        <f t="shared" si="125"/>
        <v>282</v>
      </c>
      <c r="X293" s="21">
        <f t="shared" si="126"/>
        <v>1132.0522777899071</v>
      </c>
      <c r="Y293" s="21">
        <f t="shared" si="140"/>
        <v>189.09364096239958</v>
      </c>
      <c r="Z293" s="21">
        <f t="shared" si="127"/>
        <v>56917.185929682266</v>
      </c>
      <c r="AB293" s="86">
        <f t="shared" si="128"/>
        <v>282</v>
      </c>
      <c r="AC293" s="21">
        <f t="shared" si="129"/>
        <v>999.06197645638304</v>
      </c>
      <c r="AD293" s="21">
        <f t="shared" si="130"/>
        <v>230.10726700300799</v>
      </c>
      <c r="AE293" s="21">
        <f t="shared" si="131"/>
        <v>69262.287367905403</v>
      </c>
      <c r="AG293" s="86">
        <f t="shared" si="132"/>
        <v>282</v>
      </c>
      <c r="AH293" s="21">
        <f t="shared" si="133"/>
        <v>739.00802180949472</v>
      </c>
      <c r="AI293" s="21">
        <f t="shared" si="134"/>
        <v>273.55607647171269</v>
      </c>
      <c r="AJ293" s="21">
        <f t="shared" si="135"/>
        <v>82340.379017985513</v>
      </c>
      <c r="AL293" s="86">
        <f t="shared" si="136"/>
        <v>282</v>
      </c>
      <c r="AM293" s="21">
        <f t="shared" si="137"/>
        <v>553.13345387591653</v>
      </c>
      <c r="AN293" s="21">
        <f t="shared" si="138"/>
        <v>266.95742661890978</v>
      </c>
      <c r="AO293" s="21">
        <f t="shared" si="139"/>
        <v>80354.185412291845</v>
      </c>
    </row>
    <row r="294" spans="4:41" ht="11" customHeight="1">
      <c r="D294" s="74"/>
      <c r="E294" s="75"/>
      <c r="F294" s="76"/>
      <c r="G294" s="75"/>
      <c r="M294" s="85">
        <v>283</v>
      </c>
      <c r="N294" s="33">
        <f t="shared" si="118"/>
        <v>92</v>
      </c>
      <c r="O294" s="33">
        <f t="shared" si="119"/>
        <v>457.87877975594228</v>
      </c>
      <c r="P294" s="30">
        <f t="shared" si="120"/>
        <v>137913.5127065386</v>
      </c>
      <c r="R294" s="86">
        <f t="shared" si="121"/>
        <v>283</v>
      </c>
      <c r="S294" s="21">
        <f t="shared" si="122"/>
        <v>1378.1167398434316</v>
      </c>
      <c r="T294" s="21">
        <f t="shared" si="123"/>
        <v>76.994488897185903</v>
      </c>
      <c r="U294" s="21">
        <f t="shared" si="124"/>
        <v>23175.341158052957</v>
      </c>
      <c r="W294" s="86">
        <f t="shared" si="125"/>
        <v>283</v>
      </c>
      <c r="X294" s="21">
        <f t="shared" si="126"/>
        <v>1132.0522777899071</v>
      </c>
      <c r="Y294" s="21">
        <f t="shared" si="140"/>
        <v>185.95044550630789</v>
      </c>
      <c r="Z294" s="21">
        <f t="shared" si="127"/>
        <v>55971.084097398663</v>
      </c>
      <c r="AB294" s="86">
        <f t="shared" si="128"/>
        <v>283</v>
      </c>
      <c r="AC294" s="21">
        <f t="shared" si="129"/>
        <v>999.06197645638304</v>
      </c>
      <c r="AD294" s="21">
        <f t="shared" si="130"/>
        <v>227.54408463816341</v>
      </c>
      <c r="AE294" s="21">
        <f t="shared" si="131"/>
        <v>68490.769476087182</v>
      </c>
      <c r="AG294" s="86">
        <f t="shared" si="132"/>
        <v>283</v>
      </c>
      <c r="AH294" s="21">
        <f t="shared" si="133"/>
        <v>739.00802180949472</v>
      </c>
      <c r="AI294" s="21">
        <f t="shared" si="134"/>
        <v>272.00456998725343</v>
      </c>
      <c r="AJ294" s="21">
        <f t="shared" si="135"/>
        <v>81873.375566163275</v>
      </c>
      <c r="AL294" s="86">
        <f t="shared" si="136"/>
        <v>283</v>
      </c>
      <c r="AM294" s="21">
        <f t="shared" si="137"/>
        <v>553.13345387591653</v>
      </c>
      <c r="AN294" s="21">
        <f t="shared" si="138"/>
        <v>266.00350652805315</v>
      </c>
      <c r="AO294" s="21">
        <f t="shared" si="139"/>
        <v>80067.055464943987</v>
      </c>
    </row>
    <row r="295" spans="4:41" ht="11" customHeight="1">
      <c r="D295" s="74"/>
      <c r="E295" s="75"/>
      <c r="F295" s="76"/>
      <c r="G295" s="75"/>
      <c r="M295" s="85">
        <v>284</v>
      </c>
      <c r="N295" s="33">
        <f t="shared" si="118"/>
        <v>92</v>
      </c>
      <c r="O295" s="33">
        <f t="shared" si="119"/>
        <v>459.71170902179534</v>
      </c>
      <c r="P295" s="30">
        <f t="shared" si="120"/>
        <v>138465.2244155604</v>
      </c>
      <c r="R295" s="86">
        <f t="shared" si="121"/>
        <v>284</v>
      </c>
      <c r="S295" s="21">
        <f t="shared" si="122"/>
        <v>1378.1167398434316</v>
      </c>
      <c r="T295" s="21">
        <f t="shared" si="123"/>
        <v>72.657414727365094</v>
      </c>
      <c r="U295" s="21">
        <f t="shared" si="124"/>
        <v>21869.881832936891</v>
      </c>
      <c r="W295" s="86">
        <f t="shared" si="125"/>
        <v>284</v>
      </c>
      <c r="X295" s="21">
        <f t="shared" si="126"/>
        <v>1132.0522777899071</v>
      </c>
      <c r="Y295" s="21">
        <f t="shared" si="140"/>
        <v>182.79677273202921</v>
      </c>
      <c r="Z295" s="21">
        <f t="shared" si="127"/>
        <v>55021.828592340782</v>
      </c>
      <c r="AB295" s="86">
        <f t="shared" si="128"/>
        <v>284</v>
      </c>
      <c r="AC295" s="21">
        <f t="shared" si="129"/>
        <v>999.06197645638304</v>
      </c>
      <c r="AD295" s="21">
        <f t="shared" si="130"/>
        <v>224.97235833210266</v>
      </c>
      <c r="AE295" s="21">
        <f t="shared" si="131"/>
        <v>67716.679857962896</v>
      </c>
      <c r="AG295" s="86">
        <f t="shared" si="132"/>
        <v>284</v>
      </c>
      <c r="AH295" s="21">
        <f t="shared" si="133"/>
        <v>739.00802180949472</v>
      </c>
      <c r="AI295" s="21">
        <f t="shared" si="134"/>
        <v>270.44789181451262</v>
      </c>
      <c r="AJ295" s="21">
        <f t="shared" si="135"/>
        <v>81404.815436168297</v>
      </c>
      <c r="AL295" s="86">
        <f t="shared" si="136"/>
        <v>284</v>
      </c>
      <c r="AM295" s="21">
        <f t="shared" si="137"/>
        <v>553.13345387591653</v>
      </c>
      <c r="AN295" s="21">
        <f t="shared" si="138"/>
        <v>265.04640670356025</v>
      </c>
      <c r="AO295" s="21">
        <f t="shared" si="139"/>
        <v>79778.968417771641</v>
      </c>
    </row>
    <row r="296" spans="4:41" ht="11" customHeight="1">
      <c r="D296" s="74"/>
      <c r="E296" s="75"/>
      <c r="F296" s="76"/>
      <c r="G296" s="75"/>
      <c r="M296" s="85">
        <v>285</v>
      </c>
      <c r="N296" s="33">
        <f t="shared" si="118"/>
        <v>92</v>
      </c>
      <c r="O296" s="33">
        <f t="shared" si="119"/>
        <v>461.55074805186797</v>
      </c>
      <c r="P296" s="30">
        <f t="shared" si="120"/>
        <v>139018.77516361227</v>
      </c>
      <c r="R296" s="86">
        <f t="shared" si="121"/>
        <v>285</v>
      </c>
      <c r="S296" s="21">
        <f t="shared" si="122"/>
        <v>1378.1167398434316</v>
      </c>
      <c r="T296" s="21">
        <f t="shared" si="123"/>
        <v>68.305883643644876</v>
      </c>
      <c r="U296" s="21">
        <f t="shared" si="124"/>
        <v>20560.070976737108</v>
      </c>
      <c r="W296" s="86">
        <f t="shared" si="125"/>
        <v>285</v>
      </c>
      <c r="X296" s="21">
        <f t="shared" si="126"/>
        <v>1132.0522777899071</v>
      </c>
      <c r="Y296" s="21">
        <f t="shared" si="140"/>
        <v>179.63258771516959</v>
      </c>
      <c r="Z296" s="21">
        <f t="shared" si="127"/>
        <v>54069.408902266041</v>
      </c>
      <c r="AB296" s="86">
        <f t="shared" si="128"/>
        <v>285</v>
      </c>
      <c r="AC296" s="21">
        <f t="shared" si="129"/>
        <v>999.06197645638304</v>
      </c>
      <c r="AD296" s="21">
        <f t="shared" si="130"/>
        <v>222.3920596050217</v>
      </c>
      <c r="AE296" s="21">
        <f t="shared" si="131"/>
        <v>66940.009941111522</v>
      </c>
      <c r="AG296" s="86">
        <f t="shared" si="132"/>
        <v>285</v>
      </c>
      <c r="AH296" s="21">
        <f t="shared" si="133"/>
        <v>739.00802180949472</v>
      </c>
      <c r="AI296" s="21">
        <f t="shared" si="134"/>
        <v>268.88602471452936</v>
      </c>
      <c r="AJ296" s="21">
        <f t="shared" si="135"/>
        <v>80934.693439073337</v>
      </c>
      <c r="AL296" s="86">
        <f t="shared" si="136"/>
        <v>285</v>
      </c>
      <c r="AM296" s="21">
        <f t="shared" si="137"/>
        <v>553.13345387591653</v>
      </c>
      <c r="AN296" s="21">
        <f t="shared" si="138"/>
        <v>264.08611654631909</v>
      </c>
      <c r="AO296" s="21">
        <f t="shared" si="139"/>
        <v>79489.921080442044</v>
      </c>
    </row>
    <row r="297" spans="4:41" ht="11" customHeight="1">
      <c r="D297" s="74"/>
      <c r="E297" s="75"/>
      <c r="F297" s="76"/>
      <c r="G297" s="75"/>
      <c r="M297" s="85">
        <v>286</v>
      </c>
      <c r="N297" s="33">
        <f t="shared" si="118"/>
        <v>92</v>
      </c>
      <c r="O297" s="33">
        <f t="shared" si="119"/>
        <v>463.39591721204096</v>
      </c>
      <c r="P297" s="30">
        <f t="shared" si="120"/>
        <v>139574.17108082431</v>
      </c>
      <c r="R297" s="86">
        <f t="shared" si="121"/>
        <v>286</v>
      </c>
      <c r="S297" s="21">
        <f t="shared" si="122"/>
        <v>1378.1167398434316</v>
      </c>
      <c r="T297" s="21">
        <f t="shared" si="123"/>
        <v>63.939847456312265</v>
      </c>
      <c r="U297" s="21">
        <f t="shared" si="124"/>
        <v>19245.894084349991</v>
      </c>
      <c r="W297" s="86">
        <f t="shared" si="125"/>
        <v>286</v>
      </c>
      <c r="X297" s="21">
        <f t="shared" si="126"/>
        <v>1132.0522777899071</v>
      </c>
      <c r="Y297" s="21">
        <f t="shared" si="140"/>
        <v>176.45785541492046</v>
      </c>
      <c r="Z297" s="21">
        <f t="shared" si="127"/>
        <v>53113.814479891051</v>
      </c>
      <c r="AB297" s="86">
        <f t="shared" si="128"/>
        <v>286</v>
      </c>
      <c r="AC297" s="21">
        <f t="shared" si="129"/>
        <v>999.06197645638304</v>
      </c>
      <c r="AD297" s="21">
        <f t="shared" si="130"/>
        <v>219.80315988218379</v>
      </c>
      <c r="AE297" s="21">
        <f t="shared" si="131"/>
        <v>66160.751124537317</v>
      </c>
      <c r="AG297" s="86">
        <f t="shared" si="132"/>
        <v>286</v>
      </c>
      <c r="AH297" s="21">
        <f t="shared" si="133"/>
        <v>739.00802180949472</v>
      </c>
      <c r="AI297" s="21">
        <f t="shared" si="134"/>
        <v>267.31895139087948</v>
      </c>
      <c r="AJ297" s="21">
        <f t="shared" si="135"/>
        <v>80463.004368654714</v>
      </c>
      <c r="AL297" s="86">
        <f t="shared" si="136"/>
        <v>286</v>
      </c>
      <c r="AM297" s="21">
        <f t="shared" si="137"/>
        <v>553.13345387591653</v>
      </c>
      <c r="AN297" s="21">
        <f t="shared" si="138"/>
        <v>263.12262542188711</v>
      </c>
      <c r="AO297" s="21">
        <f t="shared" si="139"/>
        <v>79199.910251988025</v>
      </c>
    </row>
    <row r="298" spans="4:41" ht="11" customHeight="1">
      <c r="D298" s="74"/>
      <c r="E298" s="75"/>
      <c r="F298" s="76"/>
      <c r="G298" s="75"/>
      <c r="M298" s="85">
        <v>287</v>
      </c>
      <c r="N298" s="33">
        <f t="shared" si="118"/>
        <v>92</v>
      </c>
      <c r="O298" s="33">
        <f t="shared" si="119"/>
        <v>465.24723693608104</v>
      </c>
      <c r="P298" s="30">
        <f t="shared" si="120"/>
        <v>140131.4183177604</v>
      </c>
      <c r="R298" s="86">
        <f t="shared" si="121"/>
        <v>287</v>
      </c>
      <c r="S298" s="21">
        <f t="shared" si="122"/>
        <v>1378.1167398434316</v>
      </c>
      <c r="T298" s="21">
        <f t="shared" si="123"/>
        <v>59.559257815021873</v>
      </c>
      <c r="U298" s="21">
        <f t="shared" si="124"/>
        <v>17927.336602321582</v>
      </c>
      <c r="W298" s="86">
        <f t="shared" si="125"/>
        <v>287</v>
      </c>
      <c r="X298" s="21">
        <f t="shared" si="126"/>
        <v>1132.0522777899071</v>
      </c>
      <c r="Y298" s="21">
        <f t="shared" si="140"/>
        <v>173.27254067367048</v>
      </c>
      <c r="Z298" s="21">
        <f t="shared" si="127"/>
        <v>52155.034742774813</v>
      </c>
      <c r="AB298" s="86">
        <f t="shared" si="128"/>
        <v>287</v>
      </c>
      <c r="AC298" s="21">
        <f t="shared" si="129"/>
        <v>999.06197645638304</v>
      </c>
      <c r="AD298" s="21">
        <f t="shared" si="130"/>
        <v>217.20563049360314</v>
      </c>
      <c r="AE298" s="21">
        <f t="shared" si="131"/>
        <v>65378.89477857454</v>
      </c>
      <c r="AG298" s="86">
        <f t="shared" si="132"/>
        <v>287</v>
      </c>
      <c r="AH298" s="21">
        <f t="shared" si="133"/>
        <v>739.00802180949472</v>
      </c>
      <c r="AI298" s="21">
        <f t="shared" si="134"/>
        <v>265.74665448948406</v>
      </c>
      <c r="AJ298" s="21">
        <f t="shared" si="135"/>
        <v>79989.743001334704</v>
      </c>
      <c r="AL298" s="86">
        <f t="shared" si="136"/>
        <v>287</v>
      </c>
      <c r="AM298" s="21">
        <f t="shared" si="137"/>
        <v>553.13345387591653</v>
      </c>
      <c r="AN298" s="21">
        <f t="shared" si="138"/>
        <v>262.15592266037373</v>
      </c>
      <c r="AO298" s="21">
        <f t="shared" si="139"/>
        <v>78908.932720772485</v>
      </c>
    </row>
    <row r="299" spans="4:41" ht="11" customHeight="1">
      <c r="D299" s="74"/>
      <c r="E299" s="75"/>
      <c r="F299" s="76"/>
      <c r="G299" s="75"/>
      <c r="M299" s="85">
        <v>288</v>
      </c>
      <c r="N299" s="33">
        <f t="shared" si="118"/>
        <v>92</v>
      </c>
      <c r="O299" s="33">
        <f t="shared" si="119"/>
        <v>467.10472772586803</v>
      </c>
      <c r="P299" s="30">
        <f t="shared" si="120"/>
        <v>140690.52304548628</v>
      </c>
      <c r="R299" s="86">
        <f t="shared" si="121"/>
        <v>288</v>
      </c>
      <c r="S299" s="21">
        <f t="shared" si="122"/>
        <v>1378.1167398434316</v>
      </c>
      <c r="T299" s="21">
        <f t="shared" si="123"/>
        <v>55.164066208260515</v>
      </c>
      <c r="U299" s="21">
        <f t="shared" si="124"/>
        <v>16604.383928686413</v>
      </c>
      <c r="W299" s="86">
        <f t="shared" si="125"/>
        <v>288</v>
      </c>
      <c r="X299" s="21">
        <f t="shared" si="126"/>
        <v>1132.0522777899071</v>
      </c>
      <c r="Y299" s="21">
        <f t="shared" si="140"/>
        <v>170.07660821661634</v>
      </c>
      <c r="Z299" s="21">
        <f t="shared" si="127"/>
        <v>51193.059073201519</v>
      </c>
      <c r="AB299" s="86">
        <f t="shared" si="128"/>
        <v>288</v>
      </c>
      <c r="AC299" s="21">
        <f t="shared" si="129"/>
        <v>999.06197645638304</v>
      </c>
      <c r="AD299" s="21">
        <f t="shared" si="130"/>
        <v>214.59944267372722</v>
      </c>
      <c r="AE299" s="21">
        <f t="shared" si="131"/>
        <v>64594.432244791889</v>
      </c>
      <c r="AG299" s="86">
        <f t="shared" si="132"/>
        <v>288</v>
      </c>
      <c r="AH299" s="21">
        <f t="shared" si="133"/>
        <v>739.00802180949472</v>
      </c>
      <c r="AI299" s="21">
        <f t="shared" si="134"/>
        <v>264.16911659841736</v>
      </c>
      <c r="AJ299" s="21">
        <f t="shared" si="135"/>
        <v>79514.904096123631</v>
      </c>
      <c r="AL299" s="86">
        <f t="shared" si="136"/>
        <v>288</v>
      </c>
      <c r="AM299" s="21">
        <f t="shared" si="137"/>
        <v>553.13345387591653</v>
      </c>
      <c r="AN299" s="21">
        <f t="shared" si="138"/>
        <v>261.18599755632192</v>
      </c>
      <c r="AO299" s="21">
        <f t="shared" si="139"/>
        <v>78616.985264452902</v>
      </c>
    </row>
    <row r="300" spans="4:41" ht="11" customHeight="1">
      <c r="D300" s="74"/>
      <c r="E300" s="75"/>
      <c r="F300" s="76"/>
      <c r="G300" s="75"/>
      <c r="M300" s="85">
        <v>289</v>
      </c>
      <c r="N300" s="33">
        <f t="shared" si="118"/>
        <v>92</v>
      </c>
      <c r="O300" s="33">
        <f t="shared" si="119"/>
        <v>468.9684101516209</v>
      </c>
      <c r="P300" s="30">
        <f t="shared" si="120"/>
        <v>141251.49145563791</v>
      </c>
      <c r="R300" s="86">
        <f t="shared" si="121"/>
        <v>289</v>
      </c>
      <c r="S300" s="21">
        <f t="shared" si="122"/>
        <v>1378.1167398434316</v>
      </c>
      <c r="T300" s="21">
        <f t="shared" si="123"/>
        <v>50.754223962809938</v>
      </c>
      <c r="U300" s="21">
        <f t="shared" si="124"/>
        <v>15277.021412805791</v>
      </c>
      <c r="W300" s="86">
        <f t="shared" si="125"/>
        <v>289</v>
      </c>
      <c r="X300" s="21">
        <f t="shared" si="126"/>
        <v>1132.0522777899071</v>
      </c>
      <c r="Y300" s="21">
        <f t="shared" si="140"/>
        <v>166.87002265137204</v>
      </c>
      <c r="Z300" s="21">
        <f t="shared" si="127"/>
        <v>50227.876818062985</v>
      </c>
      <c r="AB300" s="86">
        <f t="shared" si="128"/>
        <v>289</v>
      </c>
      <c r="AC300" s="21">
        <f t="shared" si="129"/>
        <v>999.06197645638304</v>
      </c>
      <c r="AD300" s="21">
        <f t="shared" si="130"/>
        <v>211.98456756111838</v>
      </c>
      <c r="AE300" s="21">
        <f t="shared" si="131"/>
        <v>63807.354835896629</v>
      </c>
      <c r="AG300" s="86">
        <f t="shared" si="132"/>
        <v>289</v>
      </c>
      <c r="AH300" s="21">
        <f t="shared" si="133"/>
        <v>739.00802180949472</v>
      </c>
      <c r="AI300" s="21">
        <f t="shared" si="134"/>
        <v>262.58632024771379</v>
      </c>
      <c r="AJ300" s="21">
        <f t="shared" si="135"/>
        <v>79038.482394561855</v>
      </c>
      <c r="AL300" s="86">
        <f t="shared" si="136"/>
        <v>289</v>
      </c>
      <c r="AM300" s="21">
        <f t="shared" si="137"/>
        <v>553.13345387591653</v>
      </c>
      <c r="AN300" s="21">
        <f t="shared" si="138"/>
        <v>260.21283936858998</v>
      </c>
      <c r="AO300" s="21">
        <f t="shared" si="139"/>
        <v>78324.064649945576</v>
      </c>
    </row>
    <row r="301" spans="4:41" ht="11" customHeight="1">
      <c r="D301" s="74"/>
      <c r="E301" s="75"/>
      <c r="F301" s="76"/>
      <c r="G301" s="75"/>
      <c r="M301" s="85">
        <v>290</v>
      </c>
      <c r="N301" s="33">
        <f t="shared" si="118"/>
        <v>92</v>
      </c>
      <c r="O301" s="33">
        <f t="shared" si="119"/>
        <v>470.83830485212638</v>
      </c>
      <c r="P301" s="30">
        <f t="shared" si="120"/>
        <v>141814.32976049004</v>
      </c>
      <c r="R301" s="86">
        <f t="shared" si="121"/>
        <v>290</v>
      </c>
      <c r="S301" s="21">
        <f t="shared" si="122"/>
        <v>1378.1167398434316</v>
      </c>
      <c r="T301" s="21">
        <f t="shared" si="123"/>
        <v>46.329682243207863</v>
      </c>
      <c r="U301" s="21">
        <f t="shared" si="124"/>
        <v>13945.234355205566</v>
      </c>
      <c r="W301" s="86">
        <f t="shared" si="125"/>
        <v>290</v>
      </c>
      <c r="X301" s="21">
        <f t="shared" si="126"/>
        <v>1132.0522777899071</v>
      </c>
      <c r="Y301" s="21">
        <f t="shared" si="140"/>
        <v>163.65274846757691</v>
      </c>
      <c r="Z301" s="21">
        <f t="shared" si="127"/>
        <v>49259.477288740651</v>
      </c>
      <c r="AB301" s="86">
        <f t="shared" si="128"/>
        <v>290</v>
      </c>
      <c r="AC301" s="21">
        <f t="shared" si="129"/>
        <v>999.06197645638304</v>
      </c>
      <c r="AD301" s="21">
        <f t="shared" si="130"/>
        <v>209.36097619813415</v>
      </c>
      <c r="AE301" s="21">
        <f t="shared" si="131"/>
        <v>63017.653835638383</v>
      </c>
      <c r="AG301" s="86">
        <f t="shared" si="132"/>
        <v>290</v>
      </c>
      <c r="AH301" s="21">
        <f t="shared" si="133"/>
        <v>739.00802180949472</v>
      </c>
      <c r="AI301" s="21">
        <f t="shared" si="134"/>
        <v>260.99824790917455</v>
      </c>
      <c r="AJ301" s="21">
        <f t="shared" si="135"/>
        <v>78560.472620661531</v>
      </c>
      <c r="AL301" s="86">
        <f t="shared" si="136"/>
        <v>290</v>
      </c>
      <c r="AM301" s="21">
        <f t="shared" si="137"/>
        <v>553.13345387591653</v>
      </c>
      <c r="AN301" s="21">
        <f t="shared" si="138"/>
        <v>259.23643732023226</v>
      </c>
      <c r="AO301" s="21">
        <f t="shared" si="139"/>
        <v>78030.167633389894</v>
      </c>
    </row>
    <row r="302" spans="4:41" ht="11" customHeight="1">
      <c r="D302" s="74"/>
      <c r="E302" s="75"/>
      <c r="F302" s="76"/>
      <c r="G302" s="75"/>
      <c r="M302" s="85">
        <v>291</v>
      </c>
      <c r="N302" s="33">
        <f t="shared" si="118"/>
        <v>92</v>
      </c>
      <c r="O302" s="33">
        <f t="shared" si="119"/>
        <v>472.71443253496682</v>
      </c>
      <c r="P302" s="30">
        <f t="shared" si="120"/>
        <v>142379.04419302501</v>
      </c>
      <c r="R302" s="86">
        <f t="shared" si="121"/>
        <v>291</v>
      </c>
      <c r="S302" s="21">
        <f t="shared" si="122"/>
        <v>1378.1167398434316</v>
      </c>
      <c r="T302" s="21">
        <f t="shared" si="123"/>
        <v>41.890392051207115</v>
      </c>
      <c r="U302" s="21">
        <f t="shared" si="124"/>
        <v>12609.008007413342</v>
      </c>
      <c r="W302" s="86">
        <f t="shared" si="125"/>
        <v>291</v>
      </c>
      <c r="X302" s="21">
        <f t="shared" si="126"/>
        <v>1132.0522777899071</v>
      </c>
      <c r="Y302" s="21">
        <f t="shared" si="140"/>
        <v>160.42475003650247</v>
      </c>
      <c r="Z302" s="21">
        <f t="shared" si="127"/>
        <v>48287.849760987243</v>
      </c>
      <c r="AB302" s="86">
        <f t="shared" si="128"/>
        <v>291</v>
      </c>
      <c r="AC302" s="21">
        <f t="shared" si="129"/>
        <v>999.06197645638304</v>
      </c>
      <c r="AD302" s="21">
        <f t="shared" si="130"/>
        <v>206.72863953060667</v>
      </c>
      <c r="AE302" s="21">
        <f t="shared" si="131"/>
        <v>62225.320498712608</v>
      </c>
      <c r="AG302" s="86">
        <f t="shared" si="132"/>
        <v>291</v>
      </c>
      <c r="AH302" s="21">
        <f t="shared" si="133"/>
        <v>739.00802180949472</v>
      </c>
      <c r="AI302" s="21">
        <f t="shared" si="134"/>
        <v>259.40488199617346</v>
      </c>
      <c r="AJ302" s="21">
        <f t="shared" si="135"/>
        <v>78080.869480848211</v>
      </c>
      <c r="AL302" s="86">
        <f t="shared" si="136"/>
        <v>291</v>
      </c>
      <c r="AM302" s="21">
        <f t="shared" si="137"/>
        <v>553.13345387591653</v>
      </c>
      <c r="AN302" s="21">
        <f t="shared" si="138"/>
        <v>258.25678059837998</v>
      </c>
      <c r="AO302" s="21">
        <f t="shared" si="139"/>
        <v>77735.290960112368</v>
      </c>
    </row>
    <row r="303" spans="4:41" ht="11" customHeight="1">
      <c r="D303" s="74"/>
      <c r="E303" s="75"/>
      <c r="F303" s="76"/>
      <c r="G303" s="75"/>
      <c r="M303" s="85">
        <v>292</v>
      </c>
      <c r="N303" s="33">
        <f t="shared" si="118"/>
        <v>92</v>
      </c>
      <c r="O303" s="33">
        <f t="shared" si="119"/>
        <v>474.59681397675007</v>
      </c>
      <c r="P303" s="30">
        <f t="shared" si="120"/>
        <v>142945.64100700174</v>
      </c>
      <c r="R303" s="86">
        <f t="shared" si="121"/>
        <v>292</v>
      </c>
      <c r="S303" s="21">
        <f t="shared" si="122"/>
        <v>1378.1167398434316</v>
      </c>
      <c r="T303" s="21">
        <f t="shared" si="123"/>
        <v>37.436304225233037</v>
      </c>
      <c r="U303" s="21">
        <f t="shared" si="124"/>
        <v>11268.327571795144</v>
      </c>
      <c r="W303" s="86">
        <f t="shared" si="125"/>
        <v>292</v>
      </c>
      <c r="X303" s="21">
        <f t="shared" si="126"/>
        <v>1132.0522777899071</v>
      </c>
      <c r="Y303" s="21">
        <f t="shared" si="140"/>
        <v>157.18599161065779</v>
      </c>
      <c r="Z303" s="21">
        <f t="shared" si="127"/>
        <v>47312.983474807988</v>
      </c>
      <c r="AB303" s="86">
        <f t="shared" si="128"/>
        <v>292</v>
      </c>
      <c r="AC303" s="21">
        <f t="shared" si="129"/>
        <v>999.06197645638304</v>
      </c>
      <c r="AD303" s="21">
        <f t="shared" si="130"/>
        <v>204.08752840752075</v>
      </c>
      <c r="AE303" s="21">
        <f t="shared" si="131"/>
        <v>61430.346050663749</v>
      </c>
      <c r="AG303" s="86">
        <f t="shared" si="132"/>
        <v>292</v>
      </c>
      <c r="AH303" s="21">
        <f t="shared" si="133"/>
        <v>739.00802180949472</v>
      </c>
      <c r="AI303" s="21">
        <f t="shared" si="134"/>
        <v>257.80620486346237</v>
      </c>
      <c r="AJ303" s="21">
        <f t="shared" si="135"/>
        <v>77599.667663902175</v>
      </c>
      <c r="AL303" s="86">
        <f t="shared" si="136"/>
        <v>292</v>
      </c>
      <c r="AM303" s="21">
        <f t="shared" si="137"/>
        <v>553.13345387591653</v>
      </c>
      <c r="AN303" s="21">
        <f t="shared" si="138"/>
        <v>257.2738583541215</v>
      </c>
      <c r="AO303" s="21">
        <f t="shared" si="139"/>
        <v>77439.431364590579</v>
      </c>
    </row>
    <row r="304" spans="4:41" ht="11" customHeight="1">
      <c r="D304" s="74"/>
      <c r="E304" s="75"/>
      <c r="F304" s="76"/>
      <c r="G304" s="75"/>
      <c r="M304" s="85">
        <v>293</v>
      </c>
      <c r="N304" s="33">
        <f t="shared" si="118"/>
        <v>92</v>
      </c>
      <c r="O304" s="33">
        <f t="shared" si="119"/>
        <v>476.48547002333913</v>
      </c>
      <c r="P304" s="30">
        <f t="shared" si="120"/>
        <v>143514.12647702507</v>
      </c>
      <c r="R304" s="86">
        <f t="shared" si="121"/>
        <v>293</v>
      </c>
      <c r="S304" s="21">
        <f t="shared" si="122"/>
        <v>1378.1167398434316</v>
      </c>
      <c r="T304" s="21">
        <f t="shared" si="123"/>
        <v>32.96736943983904</v>
      </c>
      <c r="U304" s="21">
        <f t="shared" si="124"/>
        <v>9923.1782013915508</v>
      </c>
      <c r="W304" s="86">
        <f t="shared" si="125"/>
        <v>293</v>
      </c>
      <c r="X304" s="21">
        <f t="shared" si="126"/>
        <v>1132.0522777899071</v>
      </c>
      <c r="Y304" s="21">
        <f t="shared" si="140"/>
        <v>153.93643732339359</v>
      </c>
      <c r="Z304" s="21">
        <f t="shared" si="127"/>
        <v>46334.86763434147</v>
      </c>
      <c r="AB304" s="86">
        <f t="shared" si="128"/>
        <v>293</v>
      </c>
      <c r="AC304" s="21">
        <f t="shared" si="129"/>
        <v>999.06197645638304</v>
      </c>
      <c r="AD304" s="21">
        <f t="shared" si="130"/>
        <v>201.43761358069125</v>
      </c>
      <c r="AE304" s="21">
        <f t="shared" si="131"/>
        <v>60632.721687788056</v>
      </c>
      <c r="AG304" s="86">
        <f t="shared" si="132"/>
        <v>293</v>
      </c>
      <c r="AH304" s="21">
        <f t="shared" si="133"/>
        <v>739.00802180949472</v>
      </c>
      <c r="AI304" s="21">
        <f t="shared" si="134"/>
        <v>256.20219880697562</v>
      </c>
      <c r="AJ304" s="21">
        <f t="shared" si="135"/>
        <v>77116.861840899655</v>
      </c>
      <c r="AL304" s="86">
        <f t="shared" si="136"/>
        <v>293</v>
      </c>
      <c r="AM304" s="21">
        <f t="shared" si="137"/>
        <v>553.13345387591653</v>
      </c>
      <c r="AN304" s="21">
        <f t="shared" si="138"/>
        <v>256.2876597023822</v>
      </c>
      <c r="AO304" s="21">
        <f t="shared" si="139"/>
        <v>77142.585570417054</v>
      </c>
    </row>
    <row r="305" spans="4:41" ht="11" customHeight="1">
      <c r="D305" s="74"/>
      <c r="E305" s="75"/>
      <c r="F305" s="76"/>
      <c r="G305" s="75"/>
      <c r="M305" s="85">
        <v>294</v>
      </c>
      <c r="N305" s="33">
        <f t="shared" si="118"/>
        <v>92</v>
      </c>
      <c r="O305" s="33">
        <f t="shared" si="119"/>
        <v>478.38042159008359</v>
      </c>
      <c r="P305" s="30">
        <f t="shared" si="120"/>
        <v>144084.50689861516</v>
      </c>
      <c r="R305" s="86">
        <f t="shared" si="121"/>
        <v>294</v>
      </c>
      <c r="S305" s="21">
        <f t="shared" si="122"/>
        <v>1378.1167398434316</v>
      </c>
      <c r="T305" s="21">
        <f t="shared" si="123"/>
        <v>28.483538205160396</v>
      </c>
      <c r="U305" s="21">
        <f t="shared" si="124"/>
        <v>8573.5449997532796</v>
      </c>
      <c r="W305" s="86">
        <f t="shared" si="125"/>
        <v>294</v>
      </c>
      <c r="X305" s="21">
        <f t="shared" si="126"/>
        <v>1132.0522777899071</v>
      </c>
      <c r="Y305" s="21">
        <f t="shared" si="140"/>
        <v>150.6760511885052</v>
      </c>
      <c r="Z305" s="21">
        <f t="shared" si="127"/>
        <v>45353.491407740068</v>
      </c>
      <c r="AB305" s="86">
        <f t="shared" si="128"/>
        <v>294</v>
      </c>
      <c r="AC305" s="21">
        <f t="shared" si="129"/>
        <v>999.06197645638304</v>
      </c>
      <c r="AD305" s="21">
        <f t="shared" si="130"/>
        <v>198.77886570443891</v>
      </c>
      <c r="AE305" s="21">
        <f t="shared" si="131"/>
        <v>59832.438577036111</v>
      </c>
      <c r="AG305" s="86">
        <f t="shared" si="132"/>
        <v>294</v>
      </c>
      <c r="AH305" s="21">
        <f t="shared" si="133"/>
        <v>739.00802180949472</v>
      </c>
      <c r="AI305" s="21">
        <f t="shared" si="134"/>
        <v>254.59284606363386</v>
      </c>
      <c r="AJ305" s="21">
        <f t="shared" si="135"/>
        <v>76632.446665153795</v>
      </c>
      <c r="AL305" s="86">
        <f t="shared" si="136"/>
        <v>294</v>
      </c>
      <c r="AM305" s="21">
        <f t="shared" si="137"/>
        <v>553.13345387591653</v>
      </c>
      <c r="AN305" s="21">
        <f t="shared" si="138"/>
        <v>255.29817372180381</v>
      </c>
      <c r="AO305" s="21">
        <f t="shared" si="139"/>
        <v>76844.750290262949</v>
      </c>
    </row>
    <row r="306" spans="4:41" ht="11" customHeight="1">
      <c r="D306" s="74"/>
      <c r="E306" s="75"/>
      <c r="F306" s="76"/>
      <c r="G306" s="75"/>
      <c r="M306" s="85">
        <v>295</v>
      </c>
      <c r="N306" s="33">
        <f t="shared" si="118"/>
        <v>92</v>
      </c>
      <c r="O306" s="33">
        <f t="shared" si="119"/>
        <v>480.2816896620505</v>
      </c>
      <c r="P306" s="30">
        <f t="shared" si="120"/>
        <v>144656.78858827721</v>
      </c>
      <c r="R306" s="86">
        <f t="shared" si="121"/>
        <v>295</v>
      </c>
      <c r="S306" s="21">
        <f t="shared" si="122"/>
        <v>1378.1167398434316</v>
      </c>
      <c r="T306" s="21">
        <f t="shared" si="123"/>
        <v>23.984760866366159</v>
      </c>
      <c r="U306" s="21">
        <f t="shared" si="124"/>
        <v>7219.4130207762137</v>
      </c>
      <c r="W306" s="86">
        <f t="shared" si="125"/>
        <v>295</v>
      </c>
      <c r="X306" s="21">
        <f t="shared" si="126"/>
        <v>1132.0522777899071</v>
      </c>
      <c r="Y306" s="21">
        <f t="shared" si="140"/>
        <v>147.40479709983387</v>
      </c>
      <c r="Z306" s="21">
        <f t="shared" si="127"/>
        <v>44368.843927049995</v>
      </c>
      <c r="AB306" s="86">
        <f t="shared" si="128"/>
        <v>295</v>
      </c>
      <c r="AC306" s="21">
        <f t="shared" si="129"/>
        <v>999.06197645638304</v>
      </c>
      <c r="AD306" s="21">
        <f t="shared" si="130"/>
        <v>196.11125533526578</v>
      </c>
      <c r="AE306" s="21">
        <f t="shared" si="131"/>
        <v>59029.487855914995</v>
      </c>
      <c r="AG306" s="86">
        <f t="shared" si="132"/>
        <v>295</v>
      </c>
      <c r="AH306" s="21">
        <f t="shared" si="133"/>
        <v>739.00802180949472</v>
      </c>
      <c r="AI306" s="21">
        <f t="shared" si="134"/>
        <v>252.97812881114768</v>
      </c>
      <c r="AJ306" s="21">
        <f t="shared" si="135"/>
        <v>76146.41677215544</v>
      </c>
      <c r="AL306" s="86">
        <f t="shared" si="136"/>
        <v>295</v>
      </c>
      <c r="AM306" s="21">
        <f t="shared" si="137"/>
        <v>553.13345387591653</v>
      </c>
      <c r="AN306" s="21">
        <f t="shared" si="138"/>
        <v>254.30538945462345</v>
      </c>
      <c r="AO306" s="21">
        <f t="shared" si="139"/>
        <v>76545.922225841656</v>
      </c>
    </row>
    <row r="307" spans="4:41" ht="11" customHeight="1">
      <c r="D307" s="74"/>
      <c r="E307" s="75"/>
      <c r="F307" s="76"/>
      <c r="G307" s="75"/>
      <c r="M307" s="85">
        <v>296</v>
      </c>
      <c r="N307" s="33">
        <f t="shared" si="118"/>
        <v>92</v>
      </c>
      <c r="O307" s="33">
        <f t="shared" si="119"/>
        <v>482.18929529425736</v>
      </c>
      <c r="P307" s="30">
        <f t="shared" si="120"/>
        <v>145230.97788357147</v>
      </c>
      <c r="R307" s="86">
        <f t="shared" si="121"/>
        <v>296</v>
      </c>
      <c r="S307" s="21">
        <f t="shared" si="122"/>
        <v>1378.1167398434316</v>
      </c>
      <c r="T307" s="21">
        <f t="shared" si="123"/>
        <v>19.470987603109275</v>
      </c>
      <c r="U307" s="21">
        <f t="shared" si="124"/>
        <v>5860.7672685358912</v>
      </c>
      <c r="W307" s="86">
        <f t="shared" si="125"/>
        <v>296</v>
      </c>
      <c r="X307" s="21">
        <f t="shared" si="126"/>
        <v>1132.0522777899071</v>
      </c>
      <c r="Y307" s="21">
        <f t="shared" si="140"/>
        <v>144.12263883086695</v>
      </c>
      <c r="Z307" s="21">
        <f t="shared" si="127"/>
        <v>43380.914288090949</v>
      </c>
      <c r="AB307" s="86">
        <f t="shared" si="128"/>
        <v>296</v>
      </c>
      <c r="AC307" s="21">
        <f t="shared" si="129"/>
        <v>999.06197645638304</v>
      </c>
      <c r="AD307" s="21">
        <f t="shared" si="130"/>
        <v>193.43475293152872</v>
      </c>
      <c r="AE307" s="21">
        <f t="shared" si="131"/>
        <v>58223.86063239014</v>
      </c>
      <c r="AG307" s="86">
        <f t="shared" si="132"/>
        <v>296</v>
      </c>
      <c r="AH307" s="21">
        <f t="shared" si="133"/>
        <v>739.00802180949472</v>
      </c>
      <c r="AI307" s="21">
        <f t="shared" si="134"/>
        <v>251.35802916781984</v>
      </c>
      <c r="AJ307" s="21">
        <f t="shared" si="135"/>
        <v>75658.766779513768</v>
      </c>
      <c r="AL307" s="86">
        <f t="shared" si="136"/>
        <v>296</v>
      </c>
      <c r="AM307" s="21">
        <f t="shared" si="137"/>
        <v>553.13345387591653</v>
      </c>
      <c r="AN307" s="21">
        <f t="shared" si="138"/>
        <v>253.30929590655248</v>
      </c>
      <c r="AO307" s="21">
        <f t="shared" si="139"/>
        <v>76246.098067872299</v>
      </c>
    </row>
    <row r="308" spans="4:41" ht="11" customHeight="1">
      <c r="D308" s="74"/>
      <c r="E308" s="75"/>
      <c r="F308" s="76"/>
      <c r="G308" s="75"/>
      <c r="M308" s="85">
        <v>297</v>
      </c>
      <c r="N308" s="33">
        <f t="shared" si="118"/>
        <v>92</v>
      </c>
      <c r="O308" s="33">
        <f t="shared" si="119"/>
        <v>484.10325961190489</v>
      </c>
      <c r="P308" s="30">
        <f t="shared" si="120"/>
        <v>145807.08114318337</v>
      </c>
      <c r="R308" s="86">
        <f t="shared" si="121"/>
        <v>297</v>
      </c>
      <c r="S308" s="21">
        <f t="shared" si="122"/>
        <v>1378.1167398434316</v>
      </c>
      <c r="T308" s="21">
        <f t="shared" si="123"/>
        <v>14.942168428974865</v>
      </c>
      <c r="U308" s="21">
        <f t="shared" si="124"/>
        <v>4497.592697121434</v>
      </c>
      <c r="W308" s="86">
        <f t="shared" si="125"/>
        <v>297</v>
      </c>
      <c r="X308" s="21">
        <f t="shared" si="126"/>
        <v>1132.0522777899071</v>
      </c>
      <c r="Y308" s="21">
        <f t="shared" si="140"/>
        <v>140.82954003433682</v>
      </c>
      <c r="Z308" s="21">
        <f t="shared" si="127"/>
        <v>42389.691550335374</v>
      </c>
      <c r="AB308" s="86">
        <f t="shared" si="128"/>
        <v>297</v>
      </c>
      <c r="AC308" s="21">
        <f t="shared" si="129"/>
        <v>999.06197645638304</v>
      </c>
      <c r="AD308" s="21">
        <f t="shared" si="130"/>
        <v>190.74932885311253</v>
      </c>
      <c r="AE308" s="21">
        <f t="shared" si="131"/>
        <v>57415.54798478687</v>
      </c>
      <c r="AG308" s="86">
        <f t="shared" si="132"/>
        <v>297</v>
      </c>
      <c r="AH308" s="21">
        <f t="shared" si="133"/>
        <v>739.00802180949472</v>
      </c>
      <c r="AI308" s="21">
        <f t="shared" si="134"/>
        <v>249.73252919234758</v>
      </c>
      <c r="AJ308" s="21">
        <f t="shared" si="135"/>
        <v>75169.49128689662</v>
      </c>
      <c r="AL308" s="86">
        <f t="shared" si="136"/>
        <v>297</v>
      </c>
      <c r="AM308" s="21">
        <f t="shared" si="137"/>
        <v>553.13345387591653</v>
      </c>
      <c r="AN308" s="21">
        <f t="shared" si="138"/>
        <v>252.30988204665462</v>
      </c>
      <c r="AO308" s="21">
        <f t="shared" si="139"/>
        <v>75945.274496043043</v>
      </c>
    </row>
    <row r="309" spans="4:41" ht="11" customHeight="1">
      <c r="D309" s="74"/>
      <c r="E309" s="75"/>
      <c r="F309" s="76"/>
      <c r="G309" s="75"/>
      <c r="M309" s="85">
        <v>298</v>
      </c>
      <c r="N309" s="33">
        <f t="shared" si="118"/>
        <v>92</v>
      </c>
      <c r="O309" s="33">
        <f t="shared" si="119"/>
        <v>486.02360381061129</v>
      </c>
      <c r="P309" s="30">
        <f t="shared" si="120"/>
        <v>146385.10474699398</v>
      </c>
      <c r="R309" s="86">
        <f t="shared" si="121"/>
        <v>298</v>
      </c>
      <c r="S309" s="21">
        <f t="shared" si="122"/>
        <v>1378.1167398434316</v>
      </c>
      <c r="T309" s="21">
        <f t="shared" si="123"/>
        <v>10.398253190926674</v>
      </c>
      <c r="U309" s="21">
        <f t="shared" si="124"/>
        <v>3129.874210468929</v>
      </c>
      <c r="W309" s="86">
        <f t="shared" si="125"/>
        <v>298</v>
      </c>
      <c r="X309" s="21">
        <f t="shared" si="126"/>
        <v>1132.0522777899071</v>
      </c>
      <c r="Y309" s="21">
        <f t="shared" si="140"/>
        <v>137.52546424181821</v>
      </c>
      <c r="Z309" s="21">
        <f t="shared" si="127"/>
        <v>41395.164736787279</v>
      </c>
      <c r="AB309" s="86">
        <f t="shared" si="128"/>
        <v>298</v>
      </c>
      <c r="AC309" s="21">
        <f t="shared" si="129"/>
        <v>999.06197645638304</v>
      </c>
      <c r="AD309" s="21">
        <f t="shared" si="130"/>
        <v>188.05495336110164</v>
      </c>
      <c r="AE309" s="21">
        <f t="shared" si="131"/>
        <v>56604.540961691593</v>
      </c>
      <c r="AG309" s="86">
        <f t="shared" si="132"/>
        <v>298</v>
      </c>
      <c r="AH309" s="21">
        <f t="shared" si="133"/>
        <v>739.00802180949472</v>
      </c>
      <c r="AI309" s="21">
        <f t="shared" si="134"/>
        <v>248.10161088362375</v>
      </c>
      <c r="AJ309" s="21">
        <f t="shared" si="135"/>
        <v>74678.584875970744</v>
      </c>
      <c r="AL309" s="86">
        <f t="shared" si="136"/>
        <v>298</v>
      </c>
      <c r="AM309" s="21">
        <f t="shared" si="137"/>
        <v>553.13345387591653</v>
      </c>
      <c r="AN309" s="21">
        <f t="shared" si="138"/>
        <v>251.30713680722377</v>
      </c>
      <c r="AO309" s="21">
        <f t="shared" si="139"/>
        <v>75643.448178974359</v>
      </c>
    </row>
    <row r="310" spans="4:41" ht="11" customHeight="1">
      <c r="D310" s="74"/>
      <c r="E310" s="75"/>
      <c r="F310" s="76"/>
      <c r="G310" s="75"/>
      <c r="M310" s="85">
        <v>299</v>
      </c>
      <c r="N310" s="33">
        <f t="shared" si="118"/>
        <v>92</v>
      </c>
      <c r="O310" s="33">
        <f t="shared" si="119"/>
        <v>487.95034915664661</v>
      </c>
      <c r="P310" s="30">
        <f t="shared" si="120"/>
        <v>146965.05509615064</v>
      </c>
      <c r="R310" s="86">
        <f t="shared" si="121"/>
        <v>299</v>
      </c>
      <c r="S310" s="21">
        <f t="shared" si="122"/>
        <v>1378.1167398434316</v>
      </c>
      <c r="T310" s="21">
        <f t="shared" si="123"/>
        <v>5.8391915687516587</v>
      </c>
      <c r="U310" s="21">
        <f t="shared" si="124"/>
        <v>1757.5966621942491</v>
      </c>
      <c r="W310" s="86">
        <f t="shared" si="125"/>
        <v>299</v>
      </c>
      <c r="X310" s="21">
        <f t="shared" si="126"/>
        <v>1132.0522777899071</v>
      </c>
      <c r="Y310" s="21">
        <f t="shared" si="140"/>
        <v>134.21037486332457</v>
      </c>
      <c r="Z310" s="21">
        <f t="shared" si="127"/>
        <v>40397.322833860693</v>
      </c>
      <c r="AB310" s="86">
        <f t="shared" si="128"/>
        <v>299</v>
      </c>
      <c r="AC310" s="21">
        <f t="shared" si="129"/>
        <v>999.06197645638304</v>
      </c>
      <c r="AD310" s="21">
        <f t="shared" si="130"/>
        <v>185.3515966174507</v>
      </c>
      <c r="AE310" s="21">
        <f t="shared" si="131"/>
        <v>55790.830581852664</v>
      </c>
      <c r="AG310" s="86">
        <f t="shared" si="132"/>
        <v>299</v>
      </c>
      <c r="AH310" s="21">
        <f t="shared" si="133"/>
        <v>739.00802180949472</v>
      </c>
      <c r="AI310" s="21">
        <f t="shared" si="134"/>
        <v>246.46525618053749</v>
      </c>
      <c r="AJ310" s="21">
        <f t="shared" si="135"/>
        <v>74186.04211034179</v>
      </c>
      <c r="AL310" s="86">
        <f t="shared" si="136"/>
        <v>299</v>
      </c>
      <c r="AM310" s="21">
        <f t="shared" si="137"/>
        <v>553.13345387591653</v>
      </c>
      <c r="AN310" s="21">
        <f t="shared" si="138"/>
        <v>250.3010490836615</v>
      </c>
      <c r="AO310" s="21">
        <f t="shared" si="139"/>
        <v>75340.615774182108</v>
      </c>
    </row>
    <row r="311" spans="4:41" ht="11" customHeight="1">
      <c r="D311" s="74"/>
      <c r="E311" s="75"/>
      <c r="F311" s="76"/>
      <c r="G311" s="75"/>
      <c r="M311" s="85">
        <v>300</v>
      </c>
      <c r="N311" s="33">
        <f t="shared" si="118"/>
        <v>92</v>
      </c>
      <c r="O311" s="33">
        <f t="shared" si="119"/>
        <v>489.88351698716883</v>
      </c>
      <c r="P311" s="30">
        <f t="shared" si="120"/>
        <v>147546.93861313781</v>
      </c>
      <c r="R311" s="86">
        <f t="shared" si="121"/>
        <v>300</v>
      </c>
      <c r="S311" s="21">
        <f t="shared" si="122"/>
        <v>1378.1167398434316</v>
      </c>
      <c r="T311" s="21">
        <f t="shared" si="123"/>
        <v>1.2649330745027252</v>
      </c>
      <c r="U311" s="21">
        <f t="shared" si="124"/>
        <v>380.74485542532028</v>
      </c>
      <c r="W311" s="86">
        <f t="shared" si="125"/>
        <v>300</v>
      </c>
      <c r="X311" s="21">
        <f t="shared" si="126"/>
        <v>1132.0522777899071</v>
      </c>
      <c r="Y311" s="21">
        <f t="shared" si="140"/>
        <v>130.8842351869026</v>
      </c>
      <c r="Z311" s="21">
        <f t="shared" si="127"/>
        <v>39396.154791257686</v>
      </c>
      <c r="AB311" s="86">
        <f t="shared" si="128"/>
        <v>300</v>
      </c>
      <c r="AC311" s="21">
        <f t="shared" si="129"/>
        <v>999.06197645638304</v>
      </c>
      <c r="AD311" s="21">
        <f t="shared" si="130"/>
        <v>182.63922868465428</v>
      </c>
      <c r="AE311" s="21">
        <f t="shared" si="131"/>
        <v>54974.407834080936</v>
      </c>
      <c r="AG311" s="86">
        <f t="shared" si="132"/>
        <v>300</v>
      </c>
      <c r="AH311" s="21">
        <f t="shared" si="133"/>
        <v>739.00802180949472</v>
      </c>
      <c r="AI311" s="21">
        <f t="shared" si="134"/>
        <v>244.82344696177429</v>
      </c>
      <c r="AJ311" s="21">
        <f t="shared" si="135"/>
        <v>73691.857535494069</v>
      </c>
      <c r="AL311" s="86">
        <f t="shared" si="136"/>
        <v>300</v>
      </c>
      <c r="AM311" s="21">
        <f t="shared" si="137"/>
        <v>553.13345387591653</v>
      </c>
      <c r="AN311" s="21">
        <f t="shared" si="138"/>
        <v>249.29160773435399</v>
      </c>
      <c r="AO311" s="21">
        <f t="shared" si="139"/>
        <v>75036.773928040551</v>
      </c>
    </row>
    <row r="312" spans="4:41" ht="11" customHeight="1">
      <c r="D312" s="74"/>
      <c r="E312" s="75"/>
      <c r="F312" s="76"/>
      <c r="G312" s="75"/>
      <c r="M312" s="85">
        <v>301</v>
      </c>
      <c r="N312" s="33">
        <f t="shared" si="118"/>
        <v>92</v>
      </c>
      <c r="O312" s="33">
        <f t="shared" si="119"/>
        <v>491.82312871045934</v>
      </c>
      <c r="P312" s="30">
        <f t="shared" si="120"/>
        <v>148130.76174184828</v>
      </c>
      <c r="R312" s="86" t="str">
        <f t="shared" si="121"/>
        <v/>
      </c>
      <c r="S312" s="21" t="str">
        <f t="shared" si="122"/>
        <v/>
      </c>
      <c r="T312" s="21" t="str">
        <f t="shared" si="123"/>
        <v/>
      </c>
      <c r="U312" s="21" t="str">
        <f t="shared" si="124"/>
        <v/>
      </c>
      <c r="W312" s="86">
        <f t="shared" si="125"/>
        <v>301</v>
      </c>
      <c r="X312" s="21">
        <f t="shared" si="126"/>
        <v>1132.0522777899071</v>
      </c>
      <c r="Y312" s="21">
        <f t="shared" si="140"/>
        <v>127.54700837822593</v>
      </c>
      <c r="Z312" s="21">
        <f t="shared" si="127"/>
        <v>38391.649521846004</v>
      </c>
      <c r="AB312" s="86">
        <f t="shared" si="128"/>
        <v>301</v>
      </c>
      <c r="AC312" s="21">
        <f t="shared" si="129"/>
        <v>999.06197645638304</v>
      </c>
      <c r="AD312" s="21">
        <f t="shared" si="130"/>
        <v>179.91781952541518</v>
      </c>
      <c r="AE312" s="21">
        <f t="shared" si="131"/>
        <v>54155.263677149967</v>
      </c>
      <c r="AG312" s="86">
        <f t="shared" si="132"/>
        <v>301</v>
      </c>
      <c r="AH312" s="21">
        <f t="shared" si="133"/>
        <v>739.00802180949472</v>
      </c>
      <c r="AI312" s="21">
        <f t="shared" si="134"/>
        <v>243.17616504561525</v>
      </c>
      <c r="AJ312" s="21">
        <f t="shared" si="135"/>
        <v>73196.025678730191</v>
      </c>
      <c r="AL312" s="86">
        <f t="shared" si="136"/>
        <v>301</v>
      </c>
      <c r="AM312" s="21">
        <f t="shared" si="137"/>
        <v>553.13345387591653</v>
      </c>
      <c r="AN312" s="21">
        <f t="shared" si="138"/>
        <v>248.27880158054882</v>
      </c>
      <c r="AO312" s="21">
        <f t="shared" si="139"/>
        <v>74731.919275745182</v>
      </c>
    </row>
    <row r="313" spans="4:41" ht="11" customHeight="1">
      <c r="D313" s="74"/>
      <c r="E313" s="75"/>
      <c r="F313" s="76"/>
      <c r="G313" s="75"/>
      <c r="M313" s="85">
        <v>302</v>
      </c>
      <c r="N313" s="33">
        <f t="shared" si="118"/>
        <v>92</v>
      </c>
      <c r="O313" s="33">
        <f t="shared" si="119"/>
        <v>493.76920580616093</v>
      </c>
      <c r="P313" s="30">
        <f t="shared" si="120"/>
        <v>148716.53094765445</v>
      </c>
      <c r="R313" s="86" t="str">
        <f t="shared" si="121"/>
        <v/>
      </c>
      <c r="S313" s="21" t="str">
        <f t="shared" si="122"/>
        <v/>
      </c>
      <c r="T313" s="21" t="str">
        <f t="shared" si="123"/>
        <v/>
      </c>
      <c r="U313" s="21" t="str">
        <f t="shared" si="124"/>
        <v/>
      </c>
      <c r="W313" s="86">
        <f t="shared" si="125"/>
        <v>302</v>
      </c>
      <c r="X313" s="21">
        <f t="shared" si="126"/>
        <v>1132.0522777899071</v>
      </c>
      <c r="Y313" s="21">
        <f t="shared" si="140"/>
        <v>124.19865748018698</v>
      </c>
      <c r="Z313" s="21">
        <f t="shared" si="127"/>
        <v>37383.795901536279</v>
      </c>
      <c r="AB313" s="86">
        <f t="shared" si="128"/>
        <v>302</v>
      </c>
      <c r="AC313" s="21">
        <f t="shared" si="129"/>
        <v>999.06197645638304</v>
      </c>
      <c r="AD313" s="21">
        <f t="shared" si="130"/>
        <v>177.18733900231197</v>
      </c>
      <c r="AE313" s="21">
        <f t="shared" si="131"/>
        <v>53333.389039695896</v>
      </c>
      <c r="AG313" s="86">
        <f t="shared" si="132"/>
        <v>302</v>
      </c>
      <c r="AH313" s="21">
        <f t="shared" si="133"/>
        <v>739.00802180949472</v>
      </c>
      <c r="AI313" s="21">
        <f t="shared" si="134"/>
        <v>241.52339218973566</v>
      </c>
      <c r="AJ313" s="21">
        <f t="shared" si="135"/>
        <v>72698.541049110427</v>
      </c>
      <c r="AL313" s="86">
        <f t="shared" si="136"/>
        <v>302</v>
      </c>
      <c r="AM313" s="21">
        <f t="shared" si="137"/>
        <v>553.13345387591653</v>
      </c>
      <c r="AN313" s="21">
        <f t="shared" si="138"/>
        <v>247.2626194062309</v>
      </c>
      <c r="AO313" s="21">
        <f t="shared" si="139"/>
        <v>74426.048441275503</v>
      </c>
    </row>
    <row r="314" spans="4:41" ht="11" customHeight="1">
      <c r="D314" s="74"/>
      <c r="E314" s="75"/>
      <c r="F314" s="76"/>
      <c r="G314" s="75"/>
      <c r="M314" s="85">
        <v>303</v>
      </c>
      <c r="N314" s="33">
        <f t="shared" si="118"/>
        <v>92</v>
      </c>
      <c r="O314" s="33">
        <f t="shared" si="119"/>
        <v>495.72176982551485</v>
      </c>
      <c r="P314" s="30">
        <f t="shared" si="120"/>
        <v>149304.25271747998</v>
      </c>
      <c r="R314" s="86" t="str">
        <f t="shared" si="121"/>
        <v/>
      </c>
      <c r="S314" s="21" t="str">
        <f t="shared" si="122"/>
        <v/>
      </c>
      <c r="T314" s="21" t="str">
        <f t="shared" si="123"/>
        <v/>
      </c>
      <c r="U314" s="21" t="str">
        <f t="shared" si="124"/>
        <v/>
      </c>
      <c r="W314" s="86">
        <f t="shared" si="125"/>
        <v>303</v>
      </c>
      <c r="X314" s="21">
        <f t="shared" si="126"/>
        <v>1132.0522777899071</v>
      </c>
      <c r="Y314" s="21">
        <f t="shared" si="140"/>
        <v>120.83914541248789</v>
      </c>
      <c r="Z314" s="21">
        <f t="shared" si="127"/>
        <v>36372.582769158857</v>
      </c>
      <c r="AB314" s="86">
        <f t="shared" si="128"/>
        <v>303</v>
      </c>
      <c r="AC314" s="21">
        <f t="shared" si="129"/>
        <v>999.06197645638304</v>
      </c>
      <c r="AD314" s="21">
        <f t="shared" si="130"/>
        <v>174.44775687746505</v>
      </c>
      <c r="AE314" s="21">
        <f t="shared" si="131"/>
        <v>52508.774820116982</v>
      </c>
      <c r="AG314" s="86">
        <f t="shared" si="132"/>
        <v>303</v>
      </c>
      <c r="AH314" s="21">
        <f t="shared" si="133"/>
        <v>739.00802180949472</v>
      </c>
      <c r="AI314" s="21">
        <f t="shared" si="134"/>
        <v>239.86511009100312</v>
      </c>
      <c r="AJ314" s="21">
        <f t="shared" si="135"/>
        <v>72199.398137391938</v>
      </c>
      <c r="AL314" s="86">
        <f t="shared" si="136"/>
        <v>303</v>
      </c>
      <c r="AM314" s="21">
        <f t="shared" si="137"/>
        <v>553.13345387591653</v>
      </c>
      <c r="AN314" s="21">
        <f t="shared" si="138"/>
        <v>246.24304995799864</v>
      </c>
      <c r="AO314" s="21">
        <f t="shared" si="139"/>
        <v>74119.158037357585</v>
      </c>
    </row>
    <row r="315" spans="4:41" ht="11" customHeight="1">
      <c r="D315" s="74"/>
      <c r="E315" s="75"/>
      <c r="F315" s="76"/>
      <c r="G315" s="75"/>
      <c r="M315" s="85">
        <v>304</v>
      </c>
      <c r="N315" s="33">
        <f t="shared" si="118"/>
        <v>92</v>
      </c>
      <c r="O315" s="33">
        <f t="shared" si="119"/>
        <v>497.68084239159992</v>
      </c>
      <c r="P315" s="30">
        <f t="shared" si="120"/>
        <v>149893.93355987157</v>
      </c>
      <c r="R315" s="86" t="str">
        <f t="shared" si="121"/>
        <v/>
      </c>
      <c r="S315" s="21" t="str">
        <f t="shared" si="122"/>
        <v/>
      </c>
      <c r="T315" s="21" t="str">
        <f t="shared" si="123"/>
        <v/>
      </c>
      <c r="U315" s="21" t="str">
        <f t="shared" si="124"/>
        <v/>
      </c>
      <c r="W315" s="86">
        <f t="shared" si="125"/>
        <v>304</v>
      </c>
      <c r="X315" s="21">
        <f t="shared" si="126"/>
        <v>1132.0522777899071</v>
      </c>
      <c r="Y315" s="21">
        <f t="shared" si="140"/>
        <v>117.46843497122983</v>
      </c>
      <c r="Z315" s="21">
        <f t="shared" si="127"/>
        <v>35357.99892634018</v>
      </c>
      <c r="AB315" s="86">
        <f t="shared" si="128"/>
        <v>304</v>
      </c>
      <c r="AC315" s="21">
        <f t="shared" si="129"/>
        <v>999.06197645638304</v>
      </c>
      <c r="AD315" s="21">
        <f t="shared" si="130"/>
        <v>171.69904281220201</v>
      </c>
      <c r="AE315" s="21">
        <f t="shared" si="131"/>
        <v>51681.411886472801</v>
      </c>
      <c r="AG315" s="86">
        <f t="shared" si="132"/>
        <v>304</v>
      </c>
      <c r="AH315" s="21">
        <f t="shared" si="133"/>
        <v>739.00802180949472</v>
      </c>
      <c r="AI315" s="21">
        <f t="shared" si="134"/>
        <v>238.20130038527483</v>
      </c>
      <c r="AJ315" s="21">
        <f t="shared" si="135"/>
        <v>71698.59141596772</v>
      </c>
      <c r="AL315" s="86">
        <f t="shared" si="136"/>
        <v>304</v>
      </c>
      <c r="AM315" s="21">
        <f t="shared" si="137"/>
        <v>553.13345387591653</v>
      </c>
      <c r="AN315" s="21">
        <f t="shared" si="138"/>
        <v>245.22008194493893</v>
      </c>
      <c r="AO315" s="21">
        <f t="shared" si="139"/>
        <v>73811.24466542661</v>
      </c>
    </row>
    <row r="316" spans="4:41" ht="11" customHeight="1">
      <c r="D316" s="74"/>
      <c r="E316" s="75"/>
      <c r="F316" s="76"/>
      <c r="G316" s="75"/>
      <c r="M316" s="85">
        <v>305</v>
      </c>
      <c r="N316" s="33">
        <f t="shared" si="118"/>
        <v>92</v>
      </c>
      <c r="O316" s="33">
        <f t="shared" si="119"/>
        <v>499.64644519957187</v>
      </c>
      <c r="P316" s="30">
        <f t="shared" si="120"/>
        <v>150485.58000507116</v>
      </c>
      <c r="R316" s="86" t="str">
        <f t="shared" si="121"/>
        <v/>
      </c>
      <c r="S316" s="21" t="str">
        <f t="shared" si="122"/>
        <v/>
      </c>
      <c r="T316" s="21" t="str">
        <f t="shared" si="123"/>
        <v/>
      </c>
      <c r="U316" s="21" t="str">
        <f t="shared" si="124"/>
        <v/>
      </c>
      <c r="W316" s="86">
        <f t="shared" si="125"/>
        <v>305</v>
      </c>
      <c r="X316" s="21">
        <f t="shared" si="126"/>
        <v>1132.0522777899071</v>
      </c>
      <c r="Y316" s="21">
        <f t="shared" si="140"/>
        <v>114.08648882850092</v>
      </c>
      <c r="Z316" s="21">
        <f t="shared" si="127"/>
        <v>34340.03313737877</v>
      </c>
      <c r="AB316" s="86">
        <f t="shared" si="128"/>
        <v>305</v>
      </c>
      <c r="AC316" s="21">
        <f t="shared" si="129"/>
        <v>999.06197645638304</v>
      </c>
      <c r="AD316" s="21">
        <f t="shared" si="130"/>
        <v>168.9411663667214</v>
      </c>
      <c r="AE316" s="21">
        <f t="shared" si="131"/>
        <v>50851.291076383139</v>
      </c>
      <c r="AG316" s="86">
        <f t="shared" si="132"/>
        <v>305</v>
      </c>
      <c r="AH316" s="21">
        <f t="shared" si="133"/>
        <v>739.00802180949472</v>
      </c>
      <c r="AI316" s="21">
        <f t="shared" si="134"/>
        <v>236.53194464719408</v>
      </c>
      <c r="AJ316" s="21">
        <f t="shared" si="135"/>
        <v>71196.115338805423</v>
      </c>
      <c r="AL316" s="86">
        <f t="shared" si="136"/>
        <v>305</v>
      </c>
      <c r="AM316" s="21">
        <f t="shared" si="137"/>
        <v>553.13345387591653</v>
      </c>
      <c r="AN316" s="21">
        <f t="shared" si="138"/>
        <v>244.19370403850235</v>
      </c>
      <c r="AO316" s="21">
        <f t="shared" si="139"/>
        <v>73502.304915589208</v>
      </c>
    </row>
    <row r="317" spans="4:41" ht="11" customHeight="1">
      <c r="D317" s="74"/>
      <c r="E317" s="75"/>
      <c r="F317" s="76"/>
      <c r="G317" s="75"/>
      <c r="M317" s="85">
        <v>306</v>
      </c>
      <c r="N317" s="33">
        <f t="shared" si="118"/>
        <v>92</v>
      </c>
      <c r="O317" s="33">
        <f t="shared" si="119"/>
        <v>501.61860001690388</v>
      </c>
      <c r="P317" s="30">
        <f t="shared" si="120"/>
        <v>151079.19860508805</v>
      </c>
      <c r="R317" s="86" t="str">
        <f t="shared" si="121"/>
        <v/>
      </c>
      <c r="S317" s="21" t="str">
        <f t="shared" si="122"/>
        <v/>
      </c>
      <c r="T317" s="21" t="str">
        <f t="shared" si="123"/>
        <v/>
      </c>
      <c r="U317" s="21" t="str">
        <f t="shared" si="124"/>
        <v/>
      </c>
      <c r="W317" s="86">
        <f t="shared" si="125"/>
        <v>306</v>
      </c>
      <c r="X317" s="21">
        <f t="shared" si="126"/>
        <v>1132.0522777899071</v>
      </c>
      <c r="Y317" s="21">
        <f t="shared" si="140"/>
        <v>110.69326953196287</v>
      </c>
      <c r="Z317" s="21">
        <f t="shared" si="127"/>
        <v>33318.674129120824</v>
      </c>
      <c r="AB317" s="86">
        <f t="shared" si="128"/>
        <v>306</v>
      </c>
      <c r="AC317" s="21">
        <f t="shared" si="129"/>
        <v>999.06197645638304</v>
      </c>
      <c r="AD317" s="21">
        <f t="shared" si="130"/>
        <v>166.17409699975585</v>
      </c>
      <c r="AE317" s="21">
        <f t="shared" si="131"/>
        <v>50018.403196926512</v>
      </c>
      <c r="AG317" s="86">
        <f t="shared" si="132"/>
        <v>306</v>
      </c>
      <c r="AH317" s="21">
        <f t="shared" si="133"/>
        <v>739.00802180949472</v>
      </c>
      <c r="AI317" s="21">
        <f t="shared" si="134"/>
        <v>234.85702438998644</v>
      </c>
      <c r="AJ317" s="21">
        <f t="shared" si="135"/>
        <v>70691.964341385916</v>
      </c>
      <c r="AL317" s="86">
        <f t="shared" si="136"/>
        <v>306</v>
      </c>
      <c r="AM317" s="21">
        <f t="shared" si="137"/>
        <v>553.13345387591653</v>
      </c>
      <c r="AN317" s="21">
        <f t="shared" si="138"/>
        <v>243.16390487237766</v>
      </c>
      <c r="AO317" s="21">
        <f t="shared" si="139"/>
        <v>73192.33536658567</v>
      </c>
    </row>
    <row r="318" spans="4:41" ht="11" customHeight="1">
      <c r="D318" s="74"/>
      <c r="E318" s="75"/>
      <c r="F318" s="76"/>
      <c r="G318" s="75"/>
      <c r="M318" s="85">
        <v>307</v>
      </c>
      <c r="N318" s="33">
        <f t="shared" si="118"/>
        <v>92</v>
      </c>
      <c r="O318" s="33">
        <f t="shared" si="119"/>
        <v>503.59732868362681</v>
      </c>
      <c r="P318" s="30">
        <f t="shared" si="120"/>
        <v>151674.79593377167</v>
      </c>
      <c r="R318" s="86" t="str">
        <f t="shared" si="121"/>
        <v/>
      </c>
      <c r="S318" s="21" t="str">
        <f t="shared" si="122"/>
        <v/>
      </c>
      <c r="T318" s="21" t="str">
        <f t="shared" si="123"/>
        <v/>
      </c>
      <c r="U318" s="21" t="str">
        <f t="shared" si="124"/>
        <v/>
      </c>
      <c r="W318" s="86">
        <f t="shared" si="125"/>
        <v>307</v>
      </c>
      <c r="X318" s="21">
        <f t="shared" si="126"/>
        <v>1132.0522777899071</v>
      </c>
      <c r="Y318" s="21">
        <f t="shared" si="140"/>
        <v>107.28873950443641</v>
      </c>
      <c r="Z318" s="21">
        <f t="shared" si="127"/>
        <v>32293.910590835356</v>
      </c>
      <c r="AB318" s="86">
        <f t="shared" si="128"/>
        <v>307</v>
      </c>
      <c r="AC318" s="21">
        <f t="shared" si="129"/>
        <v>999.06197645638304</v>
      </c>
      <c r="AD318" s="21">
        <f t="shared" si="130"/>
        <v>163.39780406823377</v>
      </c>
      <c r="AE318" s="21">
        <f t="shared" si="131"/>
        <v>49182.739024538365</v>
      </c>
      <c r="AG318" s="86">
        <f t="shared" si="132"/>
        <v>307</v>
      </c>
      <c r="AH318" s="21">
        <f t="shared" si="133"/>
        <v>739.00802180949472</v>
      </c>
      <c r="AI318" s="21">
        <f t="shared" si="134"/>
        <v>233.17652106525475</v>
      </c>
      <c r="AJ318" s="21">
        <f t="shared" si="135"/>
        <v>70186.132840641672</v>
      </c>
      <c r="AL318" s="86">
        <f t="shared" si="136"/>
        <v>307</v>
      </c>
      <c r="AM318" s="21">
        <f t="shared" si="137"/>
        <v>553.13345387591653</v>
      </c>
      <c r="AN318" s="21">
        <f t="shared" si="138"/>
        <v>242.13067304236586</v>
      </c>
      <c r="AO318" s="21">
        <f t="shared" si="139"/>
        <v>72881.332585752127</v>
      </c>
    </row>
    <row r="319" spans="4:41" ht="11" customHeight="1">
      <c r="D319" s="74"/>
      <c r="E319" s="75"/>
      <c r="F319" s="76"/>
      <c r="G319" s="75"/>
      <c r="M319" s="85">
        <v>308</v>
      </c>
      <c r="N319" s="33">
        <f t="shared" si="118"/>
        <v>92</v>
      </c>
      <c r="O319" s="33">
        <f t="shared" si="119"/>
        <v>505.58265311257225</v>
      </c>
      <c r="P319" s="30">
        <f t="shared" si="120"/>
        <v>152272.37858688424</v>
      </c>
      <c r="R319" s="86" t="str">
        <f t="shared" si="121"/>
        <v/>
      </c>
      <c r="S319" s="21" t="str">
        <f t="shared" si="122"/>
        <v/>
      </c>
      <c r="T319" s="21" t="str">
        <f t="shared" si="123"/>
        <v/>
      </c>
      <c r="U319" s="21" t="str">
        <f t="shared" si="124"/>
        <v/>
      </c>
      <c r="W319" s="86">
        <f t="shared" si="125"/>
        <v>308</v>
      </c>
      <c r="X319" s="21">
        <f t="shared" si="126"/>
        <v>1132.0522777899071</v>
      </c>
      <c r="Y319" s="21">
        <f t="shared" si="140"/>
        <v>103.87286104348483</v>
      </c>
      <c r="Z319" s="21">
        <f t="shared" si="127"/>
        <v>31265.731174088934</v>
      </c>
      <c r="AB319" s="86">
        <f t="shared" si="128"/>
        <v>308</v>
      </c>
      <c r="AC319" s="21">
        <f t="shared" si="129"/>
        <v>999.06197645638304</v>
      </c>
      <c r="AD319" s="21">
        <f t="shared" si="130"/>
        <v>160.61225682693996</v>
      </c>
      <c r="AE319" s="21">
        <f t="shared" si="131"/>
        <v>48344.289304908925</v>
      </c>
      <c r="AG319" s="86">
        <f t="shared" si="132"/>
        <v>308</v>
      </c>
      <c r="AH319" s="21">
        <f t="shared" si="133"/>
        <v>739.00802180949472</v>
      </c>
      <c r="AI319" s="21">
        <f t="shared" si="134"/>
        <v>231.4904160627739</v>
      </c>
      <c r="AJ319" s="21">
        <f t="shared" si="135"/>
        <v>69678.615234894954</v>
      </c>
      <c r="AL319" s="86">
        <f t="shared" si="136"/>
        <v>308</v>
      </c>
      <c r="AM319" s="21">
        <f t="shared" si="137"/>
        <v>553.13345387591653</v>
      </c>
      <c r="AN319" s="21">
        <f t="shared" si="138"/>
        <v>241.09399710625405</v>
      </c>
      <c r="AO319" s="21">
        <f t="shared" si="139"/>
        <v>72569.293128982463</v>
      </c>
    </row>
    <row r="320" spans="4:41" ht="11" customHeight="1">
      <c r="D320" s="74"/>
      <c r="E320" s="75"/>
      <c r="F320" s="76"/>
      <c r="G320" s="75"/>
      <c r="M320" s="85">
        <v>309</v>
      </c>
      <c r="N320" s="33">
        <f t="shared" si="118"/>
        <v>92</v>
      </c>
      <c r="O320" s="33">
        <f t="shared" si="119"/>
        <v>507.57459528961414</v>
      </c>
      <c r="P320" s="30">
        <f t="shared" si="120"/>
        <v>152871.95318217386</v>
      </c>
      <c r="R320" s="86" t="str">
        <f t="shared" si="121"/>
        <v/>
      </c>
      <c r="S320" s="21" t="str">
        <f t="shared" si="122"/>
        <v/>
      </c>
      <c r="T320" s="21" t="str">
        <f t="shared" si="123"/>
        <v/>
      </c>
      <c r="U320" s="21" t="str">
        <f t="shared" si="124"/>
        <v/>
      </c>
      <c r="W320" s="86">
        <f t="shared" si="125"/>
        <v>309</v>
      </c>
      <c r="X320" s="21">
        <f t="shared" si="126"/>
        <v>1132.0522777899071</v>
      </c>
      <c r="Y320" s="21">
        <f t="shared" si="140"/>
        <v>100.44559632099676</v>
      </c>
      <c r="Z320" s="21">
        <f t="shared" si="127"/>
        <v>30234.124492620027</v>
      </c>
      <c r="AB320" s="86">
        <f t="shared" si="128"/>
        <v>309</v>
      </c>
      <c r="AC320" s="21">
        <f t="shared" si="129"/>
        <v>999.06197645638304</v>
      </c>
      <c r="AD320" s="21">
        <f t="shared" si="130"/>
        <v>157.81742442817514</v>
      </c>
      <c r="AE320" s="21">
        <f t="shared" si="131"/>
        <v>47503.04475288072</v>
      </c>
      <c r="AG320" s="86">
        <f t="shared" si="132"/>
        <v>309</v>
      </c>
      <c r="AH320" s="21">
        <f t="shared" si="133"/>
        <v>739.00802180949472</v>
      </c>
      <c r="AI320" s="21">
        <f t="shared" si="134"/>
        <v>229.79869071028486</v>
      </c>
      <c r="AJ320" s="21">
        <f t="shared" si="135"/>
        <v>69169.405903795749</v>
      </c>
      <c r="AL320" s="86">
        <f t="shared" si="136"/>
        <v>309</v>
      </c>
      <c r="AM320" s="21">
        <f t="shared" si="137"/>
        <v>553.13345387591653</v>
      </c>
      <c r="AN320" s="21">
        <f t="shared" si="138"/>
        <v>240.05386558368852</v>
      </c>
      <c r="AO320" s="21">
        <f t="shared" si="139"/>
        <v>72256.213540690238</v>
      </c>
    </row>
    <row r="321" spans="4:41" ht="11" customHeight="1">
      <c r="D321" s="74"/>
      <c r="E321" s="75"/>
      <c r="F321" s="76"/>
      <c r="G321" s="75"/>
      <c r="M321" s="85">
        <v>310</v>
      </c>
      <c r="N321" s="33">
        <f t="shared" si="118"/>
        <v>92</v>
      </c>
      <c r="O321" s="33">
        <f t="shared" si="119"/>
        <v>509.5731772739129</v>
      </c>
      <c r="P321" s="30">
        <f t="shared" si="120"/>
        <v>153473.52635944777</v>
      </c>
      <c r="R321" s="86" t="str">
        <f t="shared" si="121"/>
        <v/>
      </c>
      <c r="S321" s="21" t="str">
        <f t="shared" si="122"/>
        <v/>
      </c>
      <c r="T321" s="21" t="str">
        <f t="shared" si="123"/>
        <v/>
      </c>
      <c r="U321" s="21" t="str">
        <f t="shared" si="124"/>
        <v/>
      </c>
      <c r="W321" s="86">
        <f t="shared" si="125"/>
        <v>310</v>
      </c>
      <c r="X321" s="21">
        <f t="shared" si="126"/>
        <v>1132.0522777899071</v>
      </c>
      <c r="Y321" s="21">
        <f t="shared" si="140"/>
        <v>97.006907382767068</v>
      </c>
      <c r="Z321" s="21">
        <f t="shared" si="127"/>
        <v>29199.079122212886</v>
      </c>
      <c r="AB321" s="86">
        <f t="shared" si="128"/>
        <v>310</v>
      </c>
      <c r="AC321" s="21">
        <f t="shared" si="129"/>
        <v>999.06197645638304</v>
      </c>
      <c r="AD321" s="21">
        <f t="shared" si="130"/>
        <v>155.01327592141448</v>
      </c>
      <c r="AE321" s="21">
        <f t="shared" si="131"/>
        <v>46658.996052345756</v>
      </c>
      <c r="AG321" s="86">
        <f t="shared" si="132"/>
        <v>310</v>
      </c>
      <c r="AH321" s="21">
        <f t="shared" si="133"/>
        <v>739.00802180949472</v>
      </c>
      <c r="AI321" s="21">
        <f t="shared" si="134"/>
        <v>228.10132627328753</v>
      </c>
      <c r="AJ321" s="21">
        <f t="shared" si="135"/>
        <v>68658.499208259542</v>
      </c>
      <c r="AL321" s="86">
        <f t="shared" si="136"/>
        <v>310</v>
      </c>
      <c r="AM321" s="21">
        <f t="shared" si="137"/>
        <v>553.13345387591653</v>
      </c>
      <c r="AN321" s="21">
        <f t="shared" si="138"/>
        <v>239.01026695604776</v>
      </c>
      <c r="AO321" s="21">
        <f t="shared" si="139"/>
        <v>71942.090353770371</v>
      </c>
    </row>
    <row r="322" spans="4:41" ht="11" customHeight="1">
      <c r="D322" s="74"/>
      <c r="E322" s="75"/>
      <c r="F322" s="76"/>
      <c r="G322" s="75"/>
      <c r="M322" s="85">
        <v>311</v>
      </c>
      <c r="N322" s="33">
        <f t="shared" si="118"/>
        <v>92</v>
      </c>
      <c r="O322" s="33">
        <f t="shared" si="119"/>
        <v>511.57842119815928</v>
      </c>
      <c r="P322" s="30">
        <f t="shared" si="120"/>
        <v>154077.10478064592</v>
      </c>
      <c r="R322" s="86" t="str">
        <f t="shared" si="121"/>
        <v/>
      </c>
      <c r="S322" s="21" t="str">
        <f t="shared" si="122"/>
        <v/>
      </c>
      <c r="T322" s="21" t="str">
        <f t="shared" si="123"/>
        <v/>
      </c>
      <c r="U322" s="21" t="str">
        <f t="shared" si="124"/>
        <v/>
      </c>
      <c r="W322" s="86">
        <f t="shared" si="125"/>
        <v>311</v>
      </c>
      <c r="X322" s="21">
        <f t="shared" si="126"/>
        <v>1132.0522777899071</v>
      </c>
      <c r="Y322" s="21">
        <f t="shared" si="140"/>
        <v>93.556756148076602</v>
      </c>
      <c r="Z322" s="21">
        <f t="shared" si="127"/>
        <v>28160.583600571059</v>
      </c>
      <c r="AB322" s="86">
        <f t="shared" si="128"/>
        <v>311</v>
      </c>
      <c r="AC322" s="21">
        <f t="shared" si="129"/>
        <v>999.06197645638304</v>
      </c>
      <c r="AD322" s="21">
        <f t="shared" si="130"/>
        <v>152.19978025296459</v>
      </c>
      <c r="AE322" s="21">
        <f t="shared" si="131"/>
        <v>45812.13385614234</v>
      </c>
      <c r="AG322" s="86">
        <f t="shared" si="132"/>
        <v>311</v>
      </c>
      <c r="AH322" s="21">
        <f t="shared" si="133"/>
        <v>739.00802180949472</v>
      </c>
      <c r="AI322" s="21">
        <f t="shared" si="134"/>
        <v>226.39830395483349</v>
      </c>
      <c r="AJ322" s="21">
        <f t="shared" si="135"/>
        <v>68145.889490404879</v>
      </c>
      <c r="AL322" s="86">
        <f t="shared" si="136"/>
        <v>311</v>
      </c>
      <c r="AM322" s="21">
        <f t="shared" si="137"/>
        <v>553.13345387591653</v>
      </c>
      <c r="AN322" s="21">
        <f t="shared" si="138"/>
        <v>237.96318966631486</v>
      </c>
      <c r="AO322" s="21">
        <f t="shared" si="139"/>
        <v>71626.920089560779</v>
      </c>
    </row>
    <row r="323" spans="4:41" ht="11" customHeight="1">
      <c r="D323" s="74"/>
      <c r="E323" s="75"/>
      <c r="F323" s="76"/>
      <c r="G323" s="75"/>
      <c r="M323" s="85">
        <v>312</v>
      </c>
      <c r="N323" s="33">
        <f t="shared" si="118"/>
        <v>92</v>
      </c>
      <c r="O323" s="33">
        <f t="shared" si="119"/>
        <v>513.59034926881975</v>
      </c>
      <c r="P323" s="30">
        <f t="shared" si="120"/>
        <v>154682.69512991473</v>
      </c>
      <c r="R323" s="86" t="str">
        <f t="shared" si="121"/>
        <v/>
      </c>
      <c r="S323" s="21" t="str">
        <f t="shared" si="122"/>
        <v/>
      </c>
      <c r="T323" s="21" t="str">
        <f t="shared" si="123"/>
        <v/>
      </c>
      <c r="U323" s="21" t="str">
        <f t="shared" si="124"/>
        <v/>
      </c>
      <c r="W323" s="86">
        <f t="shared" si="125"/>
        <v>312</v>
      </c>
      <c r="X323" s="21">
        <f t="shared" si="126"/>
        <v>1132.0522777899071</v>
      </c>
      <c r="Y323" s="21">
        <f t="shared" si="140"/>
        <v>90.095104409270505</v>
      </c>
      <c r="Z323" s="21">
        <f t="shared" si="127"/>
        <v>27118.626427190422</v>
      </c>
      <c r="AB323" s="86">
        <f t="shared" si="128"/>
        <v>312</v>
      </c>
      <c r="AC323" s="21">
        <f t="shared" si="129"/>
        <v>999.06197645638304</v>
      </c>
      <c r="AD323" s="21">
        <f t="shared" si="130"/>
        <v>149.37690626561985</v>
      </c>
      <c r="AE323" s="21">
        <f t="shared" si="131"/>
        <v>44962.448785951579</v>
      </c>
      <c r="AG323" s="86">
        <f t="shared" si="132"/>
        <v>312</v>
      </c>
      <c r="AH323" s="21">
        <f t="shared" si="133"/>
        <v>739.00802180949472</v>
      </c>
      <c r="AI323" s="21">
        <f t="shared" si="134"/>
        <v>224.68960489531796</v>
      </c>
      <c r="AJ323" s="21">
        <f t="shared" si="135"/>
        <v>67631.571073490704</v>
      </c>
      <c r="AL323" s="86">
        <f t="shared" si="136"/>
        <v>312</v>
      </c>
      <c r="AM323" s="21">
        <f t="shared" si="137"/>
        <v>553.13345387591653</v>
      </c>
      <c r="AN323" s="21">
        <f t="shared" si="138"/>
        <v>236.91262211894957</v>
      </c>
      <c r="AO323" s="21">
        <f t="shared" si="139"/>
        <v>71310.699257803819</v>
      </c>
    </row>
    <row r="324" spans="4:41" ht="11" customHeight="1">
      <c r="D324" s="74"/>
      <c r="E324" s="75"/>
      <c r="F324" s="76"/>
      <c r="G324" s="75"/>
      <c r="M324" s="85">
        <v>313</v>
      </c>
      <c r="N324" s="33">
        <f t="shared" si="118"/>
        <v>92</v>
      </c>
      <c r="O324" s="33">
        <f t="shared" si="119"/>
        <v>515.60898376638249</v>
      </c>
      <c r="P324" s="30">
        <f t="shared" si="120"/>
        <v>155290.30411368111</v>
      </c>
      <c r="R324" s="86" t="str">
        <f t="shared" si="121"/>
        <v/>
      </c>
      <c r="S324" s="21" t="str">
        <f t="shared" si="122"/>
        <v/>
      </c>
      <c r="T324" s="21" t="str">
        <f t="shared" si="123"/>
        <v/>
      </c>
      <c r="U324" s="21" t="str">
        <f t="shared" si="124"/>
        <v/>
      </c>
      <c r="W324" s="86">
        <f t="shared" si="125"/>
        <v>313</v>
      </c>
      <c r="X324" s="21">
        <f t="shared" si="126"/>
        <v>1132.0522777899071</v>
      </c>
      <c r="Y324" s="21">
        <f t="shared" si="140"/>
        <v>86.621913831335064</v>
      </c>
      <c r="Z324" s="21">
        <f t="shared" si="127"/>
        <v>26073.196063231851</v>
      </c>
      <c r="AB324" s="86">
        <f t="shared" si="128"/>
        <v>313</v>
      </c>
      <c r="AC324" s="21">
        <f t="shared" si="129"/>
        <v>999.06197645638304</v>
      </c>
      <c r="AD324" s="21">
        <f t="shared" si="130"/>
        <v>146.54462269831734</v>
      </c>
      <c r="AE324" s="21">
        <f t="shared" si="131"/>
        <v>44109.931432193516</v>
      </c>
      <c r="AG324" s="86">
        <f t="shared" si="132"/>
        <v>313</v>
      </c>
      <c r="AH324" s="21">
        <f t="shared" si="133"/>
        <v>739.00802180949472</v>
      </c>
      <c r="AI324" s="21">
        <f t="shared" si="134"/>
        <v>222.97521017227072</v>
      </c>
      <c r="AJ324" s="21">
        <f t="shared" si="135"/>
        <v>67115.538261853479</v>
      </c>
      <c r="AL324" s="86">
        <f t="shared" si="136"/>
        <v>313</v>
      </c>
      <c r="AM324" s="21">
        <f t="shared" si="137"/>
        <v>553.13345387591653</v>
      </c>
      <c r="AN324" s="21">
        <f t="shared" si="138"/>
        <v>235.8585526797597</v>
      </c>
      <c r="AO324" s="21">
        <f t="shared" si="139"/>
        <v>70993.424356607662</v>
      </c>
    </row>
    <row r="325" spans="4:41" ht="11" customHeight="1">
      <c r="D325" s="74"/>
      <c r="E325" s="75"/>
      <c r="F325" s="76"/>
      <c r="G325" s="75"/>
      <c r="M325" s="85">
        <v>314</v>
      </c>
      <c r="N325" s="33">
        <f t="shared" si="118"/>
        <v>92</v>
      </c>
      <c r="O325" s="33">
        <f t="shared" si="119"/>
        <v>517.6343470456037</v>
      </c>
      <c r="P325" s="30">
        <f t="shared" si="120"/>
        <v>155899.9384607267</v>
      </c>
      <c r="R325" s="86" t="str">
        <f t="shared" si="121"/>
        <v/>
      </c>
      <c r="S325" s="21" t="str">
        <f t="shared" si="122"/>
        <v/>
      </c>
      <c r="T325" s="21" t="str">
        <f t="shared" si="123"/>
        <v/>
      </c>
      <c r="U325" s="21" t="str">
        <f t="shared" si="124"/>
        <v/>
      </c>
      <c r="W325" s="86">
        <f t="shared" si="125"/>
        <v>314</v>
      </c>
      <c r="X325" s="21">
        <f t="shared" si="126"/>
        <v>1132.0522777899071</v>
      </c>
      <c r="Y325" s="21">
        <f t="shared" si="140"/>
        <v>83.137145951473158</v>
      </c>
      <c r="Z325" s="21">
        <f t="shared" si="127"/>
        <v>25024.280931393419</v>
      </c>
      <c r="AB325" s="86">
        <f t="shared" si="128"/>
        <v>314</v>
      </c>
      <c r="AC325" s="21">
        <f t="shared" si="129"/>
        <v>999.06197645638304</v>
      </c>
      <c r="AD325" s="21">
        <f t="shared" si="130"/>
        <v>143.70289818579045</v>
      </c>
      <c r="AE325" s="21">
        <f t="shared" si="131"/>
        <v>43254.572353922922</v>
      </c>
      <c r="AG325" s="86">
        <f t="shared" si="132"/>
        <v>314</v>
      </c>
      <c r="AH325" s="21">
        <f t="shared" si="133"/>
        <v>739.00802180949472</v>
      </c>
      <c r="AI325" s="21">
        <f t="shared" si="134"/>
        <v>221.25510080014661</v>
      </c>
      <c r="AJ325" s="21">
        <f t="shared" si="135"/>
        <v>66597.78534084413</v>
      </c>
      <c r="AL325" s="86">
        <f t="shared" si="136"/>
        <v>314</v>
      </c>
      <c r="AM325" s="21">
        <f t="shared" si="137"/>
        <v>553.13345387591653</v>
      </c>
      <c r="AN325" s="21">
        <f t="shared" si="138"/>
        <v>234.80096967577251</v>
      </c>
      <c r="AO325" s="21">
        <f t="shared" si="139"/>
        <v>70675.091872407516</v>
      </c>
    </row>
    <row r="326" spans="4:41" ht="11" customHeight="1">
      <c r="D326" s="74"/>
      <c r="E326" s="75"/>
      <c r="F326" s="76"/>
      <c r="G326" s="75"/>
      <c r="M326" s="85">
        <v>315</v>
      </c>
      <c r="N326" s="33">
        <f t="shared" si="118"/>
        <v>92</v>
      </c>
      <c r="O326" s="33">
        <f t="shared" si="119"/>
        <v>519.66646153575573</v>
      </c>
      <c r="P326" s="30">
        <f t="shared" si="120"/>
        <v>156511.60492226246</v>
      </c>
      <c r="R326" s="86" t="str">
        <f t="shared" si="121"/>
        <v/>
      </c>
      <c r="S326" s="21" t="str">
        <f t="shared" si="122"/>
        <v/>
      </c>
      <c r="T326" s="21" t="str">
        <f t="shared" si="123"/>
        <v/>
      </c>
      <c r="U326" s="21" t="str">
        <f t="shared" si="124"/>
        <v/>
      </c>
      <c r="W326" s="86">
        <f t="shared" si="125"/>
        <v>315</v>
      </c>
      <c r="X326" s="21">
        <f t="shared" si="126"/>
        <v>1132.0522777899071</v>
      </c>
      <c r="Y326" s="21">
        <f t="shared" si="140"/>
        <v>79.640762178678372</v>
      </c>
      <c r="Z326" s="21">
        <f t="shared" si="127"/>
        <v>23971.869415782192</v>
      </c>
      <c r="AB326" s="86">
        <f t="shared" si="128"/>
        <v>315</v>
      </c>
      <c r="AC326" s="21">
        <f t="shared" si="129"/>
        <v>999.06197645638304</v>
      </c>
      <c r="AD326" s="21">
        <f t="shared" si="130"/>
        <v>140.85170125822182</v>
      </c>
      <c r="AE326" s="21">
        <f t="shared" si="131"/>
        <v>42396.362078724764</v>
      </c>
      <c r="AG326" s="86">
        <f t="shared" si="132"/>
        <v>315</v>
      </c>
      <c r="AH326" s="21">
        <f t="shared" si="133"/>
        <v>739.00802180949472</v>
      </c>
      <c r="AI326" s="21">
        <f t="shared" si="134"/>
        <v>219.52925773011546</v>
      </c>
      <c r="AJ326" s="21">
        <f t="shared" si="135"/>
        <v>66078.306576764749</v>
      </c>
      <c r="AL326" s="86">
        <f t="shared" si="136"/>
        <v>315</v>
      </c>
      <c r="AM326" s="21">
        <f t="shared" si="137"/>
        <v>553.13345387591653</v>
      </c>
      <c r="AN326" s="21">
        <f t="shared" si="138"/>
        <v>233.73986139510535</v>
      </c>
      <c r="AO326" s="21">
        <f t="shared" si="139"/>
        <v>70355.698279926713</v>
      </c>
    </row>
    <row r="327" spans="4:41" ht="11" customHeight="1">
      <c r="D327" s="74"/>
      <c r="E327" s="75"/>
      <c r="F327" s="76"/>
      <c r="G327" s="75"/>
      <c r="M327" s="85">
        <v>316</v>
      </c>
      <c r="N327" s="33">
        <f t="shared" si="118"/>
        <v>92</v>
      </c>
      <c r="O327" s="33">
        <f t="shared" si="119"/>
        <v>521.70534974087479</v>
      </c>
      <c r="P327" s="30">
        <f t="shared" si="120"/>
        <v>157125.31027200332</v>
      </c>
      <c r="R327" s="86" t="str">
        <f t="shared" si="121"/>
        <v/>
      </c>
      <c r="S327" s="21" t="str">
        <f t="shared" si="122"/>
        <v/>
      </c>
      <c r="T327" s="21" t="str">
        <f t="shared" si="123"/>
        <v/>
      </c>
      <c r="U327" s="21" t="str">
        <f t="shared" si="124"/>
        <v/>
      </c>
      <c r="W327" s="86">
        <f t="shared" si="125"/>
        <v>316</v>
      </c>
      <c r="X327" s="21">
        <f t="shared" si="126"/>
        <v>1132.0522777899071</v>
      </c>
      <c r="Y327" s="21">
        <f t="shared" si="140"/>
        <v>76.132723793307619</v>
      </c>
      <c r="Z327" s="21">
        <f t="shared" si="127"/>
        <v>22915.949861785593</v>
      </c>
      <c r="AB327" s="86">
        <f t="shared" si="128"/>
        <v>316</v>
      </c>
      <c r="AC327" s="21">
        <f t="shared" si="129"/>
        <v>999.06197645638304</v>
      </c>
      <c r="AD327" s="21">
        <f t="shared" si="130"/>
        <v>137.9910003408946</v>
      </c>
      <c r="AE327" s="21">
        <f t="shared" si="131"/>
        <v>41535.291102609277</v>
      </c>
      <c r="AG327" s="86">
        <f t="shared" si="132"/>
        <v>316</v>
      </c>
      <c r="AH327" s="21">
        <f t="shared" si="133"/>
        <v>739.00802180949472</v>
      </c>
      <c r="AI327" s="21">
        <f t="shared" si="134"/>
        <v>217.79766184985087</v>
      </c>
      <c r="AJ327" s="21">
        <f t="shared" si="135"/>
        <v>65557.096216805105</v>
      </c>
      <c r="AL327" s="86">
        <f t="shared" si="136"/>
        <v>316</v>
      </c>
      <c r="AM327" s="21">
        <f t="shared" si="137"/>
        <v>553.13345387591653</v>
      </c>
      <c r="AN327" s="21">
        <f t="shared" si="138"/>
        <v>232.67521608683603</v>
      </c>
      <c r="AO327" s="21">
        <f t="shared" si="139"/>
        <v>70035.240042137637</v>
      </c>
    </row>
    <row r="328" spans="4:41" ht="11" customHeight="1">
      <c r="D328" s="74"/>
      <c r="E328" s="75"/>
      <c r="F328" s="76"/>
      <c r="G328" s="75"/>
      <c r="M328" s="85">
        <v>317</v>
      </c>
      <c r="N328" s="33">
        <f t="shared" si="118"/>
        <v>92</v>
      </c>
      <c r="O328" s="33">
        <f t="shared" si="119"/>
        <v>523.75103424001111</v>
      </c>
      <c r="P328" s="30">
        <f t="shared" si="120"/>
        <v>157741.06130624333</v>
      </c>
      <c r="R328" s="86" t="str">
        <f t="shared" si="121"/>
        <v/>
      </c>
      <c r="S328" s="21" t="str">
        <f t="shared" si="122"/>
        <v/>
      </c>
      <c r="T328" s="21" t="str">
        <f t="shared" si="123"/>
        <v/>
      </c>
      <c r="U328" s="21" t="str">
        <f t="shared" si="124"/>
        <v/>
      </c>
      <c r="W328" s="86">
        <f t="shared" si="125"/>
        <v>317</v>
      </c>
      <c r="X328" s="21">
        <f t="shared" si="126"/>
        <v>1132.0522777899071</v>
      </c>
      <c r="Y328" s="21">
        <f t="shared" si="140"/>
        <v>72.612991946652286</v>
      </c>
      <c r="Z328" s="21">
        <f t="shared" si="127"/>
        <v>21856.510575942339</v>
      </c>
      <c r="AB328" s="86">
        <f t="shared" si="128"/>
        <v>317</v>
      </c>
      <c r="AC328" s="21">
        <f t="shared" si="129"/>
        <v>999.06197645638304</v>
      </c>
      <c r="AD328" s="21">
        <f t="shared" si="130"/>
        <v>135.12076375384299</v>
      </c>
      <c r="AE328" s="21">
        <f t="shared" si="131"/>
        <v>40671.349889906742</v>
      </c>
      <c r="AG328" s="86">
        <f t="shared" si="132"/>
        <v>317</v>
      </c>
      <c r="AH328" s="21">
        <f t="shared" si="133"/>
        <v>739.00802180949472</v>
      </c>
      <c r="AI328" s="21">
        <f t="shared" si="134"/>
        <v>216.0602939833187</v>
      </c>
      <c r="AJ328" s="21">
        <f t="shared" si="135"/>
        <v>65034.148488978928</v>
      </c>
      <c r="AL328" s="86">
        <f t="shared" si="136"/>
        <v>317</v>
      </c>
      <c r="AM328" s="21">
        <f t="shared" si="137"/>
        <v>553.13345387591653</v>
      </c>
      <c r="AN328" s="21">
        <f t="shared" si="138"/>
        <v>231.60702196087243</v>
      </c>
      <c r="AO328" s="21">
        <f t="shared" si="139"/>
        <v>69713.713610222592</v>
      </c>
    </row>
    <row r="329" spans="4:41" ht="11" customHeight="1">
      <c r="D329" s="74"/>
      <c r="E329" s="75"/>
      <c r="F329" s="76"/>
      <c r="G329" s="75"/>
      <c r="M329" s="85">
        <v>318</v>
      </c>
      <c r="N329" s="33">
        <f t="shared" si="118"/>
        <v>92</v>
      </c>
      <c r="O329" s="33">
        <f t="shared" si="119"/>
        <v>525.80353768747773</v>
      </c>
      <c r="P329" s="30">
        <f t="shared" si="120"/>
        <v>158358.86484393082</v>
      </c>
      <c r="R329" s="86" t="str">
        <f t="shared" si="121"/>
        <v/>
      </c>
      <c r="S329" s="21" t="str">
        <f t="shared" si="122"/>
        <v/>
      </c>
      <c r="T329" s="21" t="str">
        <f t="shared" si="123"/>
        <v/>
      </c>
      <c r="U329" s="21" t="str">
        <f t="shared" si="124"/>
        <v/>
      </c>
      <c r="W329" s="86">
        <f t="shared" si="125"/>
        <v>318</v>
      </c>
      <c r="X329" s="21">
        <f t="shared" si="126"/>
        <v>1132.0522777899071</v>
      </c>
      <c r="Y329" s="21">
        <f t="shared" si="140"/>
        <v>69.081527660508115</v>
      </c>
      <c r="Z329" s="21">
        <f t="shared" si="127"/>
        <v>20793.539825812943</v>
      </c>
      <c r="AB329" s="86">
        <f t="shared" si="128"/>
        <v>318</v>
      </c>
      <c r="AC329" s="21">
        <f t="shared" si="129"/>
        <v>999.06197645638304</v>
      </c>
      <c r="AD329" s="21">
        <f t="shared" si="130"/>
        <v>132.2409597115012</v>
      </c>
      <c r="AE329" s="21">
        <f t="shared" si="131"/>
        <v>39804.528873161864</v>
      </c>
      <c r="AG329" s="86">
        <f t="shared" si="132"/>
        <v>318</v>
      </c>
      <c r="AH329" s="21">
        <f t="shared" si="133"/>
        <v>739.00802180949472</v>
      </c>
      <c r="AI329" s="21">
        <f t="shared" si="134"/>
        <v>214.3171348905648</v>
      </c>
      <c r="AJ329" s="21">
        <f t="shared" si="135"/>
        <v>64509.45760206</v>
      </c>
      <c r="AL329" s="86">
        <f t="shared" si="136"/>
        <v>318</v>
      </c>
      <c r="AM329" s="21">
        <f t="shared" si="137"/>
        <v>553.13345387591653</v>
      </c>
      <c r="AN329" s="21">
        <f t="shared" si="138"/>
        <v>230.53526718782226</v>
      </c>
      <c r="AO329" s="21">
        <f t="shared" si="139"/>
        <v>69391.115423534502</v>
      </c>
    </row>
    <row r="330" spans="4:41" ht="11" customHeight="1">
      <c r="D330" s="74"/>
      <c r="E330" s="75"/>
      <c r="F330" s="76"/>
      <c r="G330" s="75"/>
      <c r="M330" s="85">
        <v>319</v>
      </c>
      <c r="N330" s="33">
        <f t="shared" si="118"/>
        <v>92</v>
      </c>
      <c r="O330" s="33">
        <f t="shared" si="119"/>
        <v>527.86288281310271</v>
      </c>
      <c r="P330" s="30">
        <f t="shared" si="120"/>
        <v>158978.72772674391</v>
      </c>
      <c r="R330" s="86" t="str">
        <f t="shared" si="121"/>
        <v/>
      </c>
      <c r="S330" s="21" t="str">
        <f t="shared" si="122"/>
        <v/>
      </c>
      <c r="T330" s="21" t="str">
        <f t="shared" si="123"/>
        <v/>
      </c>
      <c r="U330" s="21" t="str">
        <f t="shared" si="124"/>
        <v/>
      </c>
      <c r="W330" s="86">
        <f t="shared" si="125"/>
        <v>319</v>
      </c>
      <c r="X330" s="21">
        <f t="shared" si="126"/>
        <v>1132.0522777899071</v>
      </c>
      <c r="Y330" s="21">
        <f t="shared" si="140"/>
        <v>65.53829182674346</v>
      </c>
      <c r="Z330" s="21">
        <f t="shared" si="127"/>
        <v>19727.025839849779</v>
      </c>
      <c r="AB330" s="86">
        <f t="shared" si="128"/>
        <v>319</v>
      </c>
      <c r="AC330" s="21">
        <f t="shared" si="129"/>
        <v>999.06197645638304</v>
      </c>
      <c r="AD330" s="21">
        <f t="shared" si="130"/>
        <v>129.35155632235163</v>
      </c>
      <c r="AE330" s="21">
        <f t="shared" si="131"/>
        <v>38934.81845302783</v>
      </c>
      <c r="AG330" s="86">
        <f t="shared" si="132"/>
        <v>319</v>
      </c>
      <c r="AH330" s="21">
        <f t="shared" si="133"/>
        <v>739.00802180949472</v>
      </c>
      <c r="AI330" s="21">
        <f t="shared" si="134"/>
        <v>212.56816526750171</v>
      </c>
      <c r="AJ330" s="21">
        <f t="shared" si="135"/>
        <v>63983.017745518009</v>
      </c>
      <c r="AL330" s="86">
        <f t="shared" si="136"/>
        <v>319</v>
      </c>
      <c r="AM330" s="21">
        <f t="shared" si="137"/>
        <v>553.13345387591653</v>
      </c>
      <c r="AN330" s="21">
        <f t="shared" si="138"/>
        <v>229.45993989886199</v>
      </c>
      <c r="AO330" s="21">
        <f t="shared" si="139"/>
        <v>69067.441909557456</v>
      </c>
    </row>
    <row r="331" spans="4:41" ht="11" customHeight="1">
      <c r="D331" s="74"/>
      <c r="E331" s="75"/>
      <c r="F331" s="76"/>
      <c r="G331" s="75"/>
      <c r="M331" s="85">
        <v>320</v>
      </c>
      <c r="N331" s="33">
        <f t="shared" si="118"/>
        <v>92</v>
      </c>
      <c r="O331" s="33">
        <f t="shared" si="119"/>
        <v>529.9290924224797</v>
      </c>
      <c r="P331" s="30">
        <f t="shared" si="120"/>
        <v>159600.65681916638</v>
      </c>
      <c r="R331" s="86" t="str">
        <f t="shared" si="121"/>
        <v/>
      </c>
      <c r="S331" s="21" t="str">
        <f t="shared" si="122"/>
        <v/>
      </c>
      <c r="T331" s="21" t="str">
        <f t="shared" si="123"/>
        <v/>
      </c>
      <c r="U331" s="21" t="str">
        <f t="shared" si="124"/>
        <v/>
      </c>
      <c r="W331" s="86">
        <f t="shared" si="125"/>
        <v>320</v>
      </c>
      <c r="X331" s="21">
        <f t="shared" si="126"/>
        <v>1132.0522777899071</v>
      </c>
      <c r="Y331" s="21">
        <f t="shared" si="140"/>
        <v>61.98324520686625</v>
      </c>
      <c r="Z331" s="21">
        <f t="shared" si="127"/>
        <v>18656.956807266739</v>
      </c>
      <c r="AB331" s="86">
        <f t="shared" si="128"/>
        <v>320</v>
      </c>
      <c r="AC331" s="21">
        <f t="shared" si="129"/>
        <v>999.06197645638304</v>
      </c>
      <c r="AD331" s="21">
        <f t="shared" si="130"/>
        <v>126.45252158857149</v>
      </c>
      <c r="AE331" s="21">
        <f t="shared" si="131"/>
        <v>38062.208998160022</v>
      </c>
      <c r="AG331" s="86">
        <f t="shared" si="132"/>
        <v>320</v>
      </c>
      <c r="AH331" s="21">
        <f t="shared" si="133"/>
        <v>739.00802180949472</v>
      </c>
      <c r="AI331" s="21">
        <f t="shared" si="134"/>
        <v>210.81336574569505</v>
      </c>
      <c r="AJ331" s="21">
        <f t="shared" si="135"/>
        <v>63454.823089454207</v>
      </c>
      <c r="AL331" s="86">
        <f t="shared" si="136"/>
        <v>320</v>
      </c>
      <c r="AM331" s="21">
        <f t="shared" si="137"/>
        <v>553.13345387591653</v>
      </c>
      <c r="AN331" s="21">
        <f t="shared" si="138"/>
        <v>228.38102818560515</v>
      </c>
      <c r="AO331" s="21">
        <f t="shared" si="139"/>
        <v>68742.689483867143</v>
      </c>
    </row>
    <row r="332" spans="4:41" ht="11" customHeight="1">
      <c r="D332" s="74"/>
      <c r="E332" s="75"/>
      <c r="F332" s="76"/>
      <c r="G332" s="75"/>
      <c r="M332" s="85">
        <v>321</v>
      </c>
      <c r="N332" s="33">
        <f t="shared" ref="N332:N395" si="141">$B$21+$B$22</f>
        <v>92</v>
      </c>
      <c r="O332" s="33">
        <f t="shared" si="119"/>
        <v>532.00218939722129</v>
      </c>
      <c r="P332" s="30">
        <f t="shared" si="120"/>
        <v>160224.65900856361</v>
      </c>
      <c r="R332" s="86" t="str">
        <f t="shared" si="121"/>
        <v/>
      </c>
      <c r="S332" s="21" t="str">
        <f t="shared" si="122"/>
        <v/>
      </c>
      <c r="T332" s="21" t="str">
        <f t="shared" si="123"/>
        <v/>
      </c>
      <c r="U332" s="21" t="str">
        <f t="shared" si="124"/>
        <v/>
      </c>
      <c r="W332" s="86">
        <f t="shared" si="125"/>
        <v>321</v>
      </c>
      <c r="X332" s="21">
        <f t="shared" si="126"/>
        <v>1132.0522777899071</v>
      </c>
      <c r="Y332" s="21">
        <f t="shared" si="140"/>
        <v>58.416348431589448</v>
      </c>
      <c r="Z332" s="21">
        <f t="shared" si="127"/>
        <v>17583.320877908423</v>
      </c>
      <c r="AB332" s="86">
        <f t="shared" si="128"/>
        <v>321</v>
      </c>
      <c r="AC332" s="21">
        <f t="shared" si="129"/>
        <v>999.06197645638304</v>
      </c>
      <c r="AD332" s="21">
        <f t="shared" si="130"/>
        <v>123.54382340567879</v>
      </c>
      <c r="AE332" s="21">
        <f t="shared" si="131"/>
        <v>37186.690845109319</v>
      </c>
      <c r="AG332" s="86">
        <f t="shared" si="132"/>
        <v>321</v>
      </c>
      <c r="AH332" s="21">
        <f t="shared" si="133"/>
        <v>739.00802180949472</v>
      </c>
      <c r="AI332" s="21">
        <f t="shared" si="134"/>
        <v>209.05271689214905</v>
      </c>
      <c r="AJ332" s="21">
        <f t="shared" si="135"/>
        <v>62924.867784536858</v>
      </c>
      <c r="AL332" s="86">
        <f t="shared" si="136"/>
        <v>321</v>
      </c>
      <c r="AM332" s="21">
        <f t="shared" si="137"/>
        <v>553.13345387591653</v>
      </c>
      <c r="AN332" s="21">
        <f t="shared" si="138"/>
        <v>227.29852009997077</v>
      </c>
      <c r="AO332" s="21">
        <f t="shared" si="139"/>
        <v>68416.854550091201</v>
      </c>
    </row>
    <row r="333" spans="4:41" ht="11" customHeight="1">
      <c r="D333" s="74"/>
      <c r="E333" s="75"/>
      <c r="F333" s="76"/>
      <c r="G333" s="75"/>
      <c r="M333" s="85">
        <v>322</v>
      </c>
      <c r="N333" s="33">
        <f t="shared" si="141"/>
        <v>92</v>
      </c>
      <c r="O333" s="33">
        <f t="shared" si="119"/>
        <v>534.08219669521202</v>
      </c>
      <c r="P333" s="30">
        <f t="shared" si="120"/>
        <v>160850.74120525882</v>
      </c>
      <c r="R333" s="86" t="str">
        <f t="shared" si="121"/>
        <v/>
      </c>
      <c r="S333" s="21" t="str">
        <f t="shared" si="122"/>
        <v/>
      </c>
      <c r="T333" s="21" t="str">
        <f t="shared" si="123"/>
        <v/>
      </c>
      <c r="U333" s="21" t="str">
        <f t="shared" si="124"/>
        <v/>
      </c>
      <c r="W333" s="86">
        <f t="shared" si="125"/>
        <v>322</v>
      </c>
      <c r="X333" s="21">
        <f t="shared" si="126"/>
        <v>1132.0522777899071</v>
      </c>
      <c r="Y333" s="21">
        <f t="shared" si="140"/>
        <v>54.83756200039506</v>
      </c>
      <c r="Z333" s="21">
        <f t="shared" si="127"/>
        <v>16506.106162118911</v>
      </c>
      <c r="AB333" s="86">
        <f t="shared" si="128"/>
        <v>322</v>
      </c>
      <c r="AC333" s="21">
        <f t="shared" si="129"/>
        <v>999.06197645638304</v>
      </c>
      <c r="AD333" s="21">
        <f t="shared" si="130"/>
        <v>120.62542956217646</v>
      </c>
      <c r="AE333" s="21">
        <f t="shared" si="131"/>
        <v>36308.254298215114</v>
      </c>
      <c r="AG333" s="86">
        <f t="shared" si="132"/>
        <v>322</v>
      </c>
      <c r="AH333" s="21">
        <f t="shared" si="133"/>
        <v>739.00802180949472</v>
      </c>
      <c r="AI333" s="21">
        <f t="shared" si="134"/>
        <v>207.28619920909122</v>
      </c>
      <c r="AJ333" s="21">
        <f t="shared" si="135"/>
        <v>62393.145961936454</v>
      </c>
      <c r="AL333" s="86">
        <f t="shared" si="136"/>
        <v>322</v>
      </c>
      <c r="AM333" s="21">
        <f t="shared" si="137"/>
        <v>553.13345387591653</v>
      </c>
      <c r="AN333" s="21">
        <f t="shared" si="138"/>
        <v>226.21240365405097</v>
      </c>
      <c r="AO333" s="21">
        <f t="shared" si="139"/>
        <v>68089.933499869338</v>
      </c>
    </row>
    <row r="334" spans="4:41" ht="11" customHeight="1">
      <c r="D334" s="74"/>
      <c r="E334" s="75"/>
      <c r="F334" s="76"/>
      <c r="G334" s="75"/>
      <c r="M334" s="85">
        <v>323</v>
      </c>
      <c r="N334" s="33">
        <f t="shared" si="141"/>
        <v>92</v>
      </c>
      <c r="O334" s="33">
        <f t="shared" ref="O334:O397" si="142">P333*$P$4/12</f>
        <v>536.1691373508628</v>
      </c>
      <c r="P334" s="30">
        <f t="shared" ref="P334:P397" si="143">P333+O334+N334</f>
        <v>161478.91034260968</v>
      </c>
      <c r="R334" s="86" t="str">
        <f t="shared" ref="R334:R395" si="144">IF(LEN(R333)=0,"",IF(R333+1&lt;=(90*12-($B$13*12+40*12)),R333+1,""))</f>
        <v/>
      </c>
      <c r="S334" s="21" t="str">
        <f t="shared" ref="S334:S395" si="145">IF(LEN(R334)=0,"",$U$7)</f>
        <v/>
      </c>
      <c r="T334" s="21" t="str">
        <f t="shared" ref="T334:T395" si="146">IF(LEN(R334)=0,"",(U333-S334)*$U$4/12)</f>
        <v/>
      </c>
      <c r="U334" s="21" t="str">
        <f t="shared" ref="U334:U395" si="147">IF(LEN(R334)=0,"",U333-S334+T334)</f>
        <v/>
      </c>
      <c r="W334" s="86">
        <f t="shared" ref="W334:W397" si="148">IF(LEN(W333)=0,"",IF(W333+1&lt;=(90*12-($B$13*12+37*12)),W333+1,""))</f>
        <v>323</v>
      </c>
      <c r="X334" s="21">
        <f t="shared" ref="X334:X397" si="149">IF(LEN(W334)=0,"",$Z$7)</f>
        <v>1132.0522777899071</v>
      </c>
      <c r="Y334" s="21">
        <f t="shared" si="140"/>
        <v>51.24684628109668</v>
      </c>
      <c r="Z334" s="21">
        <f t="shared" ref="Z334:Z397" si="150">IF(LEN(W334)=0,"",Z333-X334+Y334)</f>
        <v>15425.300730610101</v>
      </c>
      <c r="AB334" s="86">
        <f t="shared" ref="AB334:AB397" si="151">IF(LEN(AB333)=0,"",IF(AB333+1&lt;=(90*12-($B$13*12+35*12)),AB333+1,""))</f>
        <v>323</v>
      </c>
      <c r="AC334" s="21">
        <f t="shared" ref="AC334:AC397" si="152">IF(LEN(AB334)=0,"",$AE$7)</f>
        <v>999.06197645638304</v>
      </c>
      <c r="AD334" s="21">
        <f t="shared" ref="AD334:AD397" si="153">IF(LEN(AB334)=0,"",(AE333-AC334)*$AE$4/12)</f>
        <v>117.69730773919578</v>
      </c>
      <c r="AE334" s="21">
        <f t="shared" ref="AE334:AE397" si="154">IF(LEN(AB334)=0,"",AE333-AC334+AD334)</f>
        <v>35426.889629497928</v>
      </c>
      <c r="AG334" s="86">
        <f t="shared" ref="AG334:AG397" si="155">IF(LEN(AG333)=0,"",IF(AG333+1&lt;=(90*12-($B$13*12+30*12)),AG333+1,""))</f>
        <v>323</v>
      </c>
      <c r="AH334" s="21">
        <f t="shared" ref="AH334:AH397" si="156">IF(LEN(AG334)=0,"",$AJ$7)</f>
        <v>739.00802180949472</v>
      </c>
      <c r="AI334" s="21">
        <f t="shared" ref="AI334:AI397" si="157">IF(LEN(AG334)=0,"",(AJ333-AH334)*$AJ$4/12)</f>
        <v>205.51379313375654</v>
      </c>
      <c r="AJ334" s="21">
        <f t="shared" ref="AJ334:AJ397" si="158">IF(LEN(AG334)=0,"",AJ333-AH334+AI334)</f>
        <v>61859.651733260718</v>
      </c>
      <c r="AL334" s="86">
        <f t="shared" ref="AL334:AL397" si="159">IF(LEN(AL333)=0,"",IF(AL333+1&lt;=(90*12-($B$13*12+25*12)),AL333+1,""))</f>
        <v>323</v>
      </c>
      <c r="AM334" s="21">
        <f t="shared" ref="AM334:AM397" si="160">IF(LEN(AL334)=0,"",$AO$7)</f>
        <v>553.13345387591653</v>
      </c>
      <c r="AN334" s="21">
        <f t="shared" ref="AN334:AN397" si="161">IF(LEN(AL334)=0,"",(AO333-AM334)*$AO$4/12)</f>
        <v>225.12266681997809</v>
      </c>
      <c r="AO334" s="21">
        <f t="shared" ref="AO334:AO397" si="162">IF(LEN(AL334)=0,"",AO333-AM334+AN334)</f>
        <v>67761.922712813408</v>
      </c>
    </row>
    <row r="335" spans="4:41" ht="11" customHeight="1">
      <c r="D335" s="74"/>
      <c r="E335" s="75"/>
      <c r="F335" s="76"/>
      <c r="G335" s="75"/>
      <c r="M335" s="85">
        <v>324</v>
      </c>
      <c r="N335" s="33">
        <f t="shared" si="141"/>
        <v>92</v>
      </c>
      <c r="O335" s="33">
        <f t="shared" si="142"/>
        <v>538.26303447536566</v>
      </c>
      <c r="P335" s="30">
        <f t="shared" si="143"/>
        <v>162109.17337708504</v>
      </c>
      <c r="R335" s="86" t="str">
        <f t="shared" si="144"/>
        <v/>
      </c>
      <c r="S335" s="21" t="str">
        <f t="shared" si="145"/>
        <v/>
      </c>
      <c r="T335" s="21" t="str">
        <f t="shared" si="146"/>
        <v/>
      </c>
      <c r="U335" s="21" t="str">
        <f t="shared" si="147"/>
        <v/>
      </c>
      <c r="W335" s="86">
        <f t="shared" si="148"/>
        <v>324</v>
      </c>
      <c r="X335" s="21">
        <f t="shared" si="149"/>
        <v>1132.0522777899071</v>
      </c>
      <c r="Y335" s="21">
        <f t="shared" ref="Y335:Y398" si="163">IF(LEN(W335)=0,"",(Z334-X335)*$Z$4/12)</f>
        <v>47.644161509400647</v>
      </c>
      <c r="Z335" s="21">
        <f t="shared" si="150"/>
        <v>14340.892614329594</v>
      </c>
      <c r="AB335" s="86">
        <f t="shared" si="151"/>
        <v>324</v>
      </c>
      <c r="AC335" s="21">
        <f t="shared" si="152"/>
        <v>999.06197645638304</v>
      </c>
      <c r="AD335" s="21">
        <f t="shared" si="153"/>
        <v>114.75942551013848</v>
      </c>
      <c r="AE335" s="21">
        <f t="shared" si="154"/>
        <v>34542.587078551682</v>
      </c>
      <c r="AG335" s="86">
        <f t="shared" si="155"/>
        <v>324</v>
      </c>
      <c r="AH335" s="21">
        <f t="shared" si="156"/>
        <v>739.00802180949472</v>
      </c>
      <c r="AI335" s="21">
        <f t="shared" si="157"/>
        <v>203.73547903817075</v>
      </c>
      <c r="AJ335" s="21">
        <f t="shared" si="158"/>
        <v>61324.379190489395</v>
      </c>
      <c r="AL335" s="86">
        <f t="shared" si="159"/>
        <v>324</v>
      </c>
      <c r="AM335" s="21">
        <f t="shared" si="160"/>
        <v>553.13345387591653</v>
      </c>
      <c r="AN335" s="21">
        <f t="shared" si="161"/>
        <v>224.02929752979165</v>
      </c>
      <c r="AO335" s="21">
        <f t="shared" si="162"/>
        <v>67432.818556467289</v>
      </c>
    </row>
    <row r="336" spans="4:41" ht="11" customHeight="1">
      <c r="D336" s="74"/>
      <c r="E336" s="75"/>
      <c r="F336" s="76"/>
      <c r="G336" s="75"/>
      <c r="M336" s="85">
        <v>325</v>
      </c>
      <c r="N336" s="33">
        <f t="shared" si="141"/>
        <v>92</v>
      </c>
      <c r="O336" s="33">
        <f t="shared" si="142"/>
        <v>540.36391125695013</v>
      </c>
      <c r="P336" s="30">
        <f t="shared" si="143"/>
        <v>162741.53728834199</v>
      </c>
      <c r="R336" s="86" t="str">
        <f t="shared" si="144"/>
        <v/>
      </c>
      <c r="S336" s="21" t="str">
        <f t="shared" si="145"/>
        <v/>
      </c>
      <c r="T336" s="21" t="str">
        <f t="shared" si="146"/>
        <v/>
      </c>
      <c r="U336" s="21" t="str">
        <f t="shared" si="147"/>
        <v/>
      </c>
      <c r="W336" s="86">
        <f t="shared" si="148"/>
        <v>325</v>
      </c>
      <c r="X336" s="21">
        <f t="shared" si="149"/>
        <v>1132.0522777899071</v>
      </c>
      <c r="Y336" s="21">
        <f t="shared" si="163"/>
        <v>44.029467788465617</v>
      </c>
      <c r="Z336" s="21">
        <f t="shared" si="150"/>
        <v>13252.869804328151</v>
      </c>
      <c r="AB336" s="86">
        <f t="shared" si="151"/>
        <v>325</v>
      </c>
      <c r="AC336" s="21">
        <f t="shared" si="152"/>
        <v>999.06197645638304</v>
      </c>
      <c r="AD336" s="21">
        <f t="shared" si="153"/>
        <v>111.81175034031766</v>
      </c>
      <c r="AE336" s="21">
        <f t="shared" si="154"/>
        <v>33655.336852435619</v>
      </c>
      <c r="AG336" s="86">
        <f t="shared" si="155"/>
        <v>325</v>
      </c>
      <c r="AH336" s="21">
        <f t="shared" si="156"/>
        <v>739.00802180949472</v>
      </c>
      <c r="AI336" s="21">
        <f t="shared" si="157"/>
        <v>201.951237228933</v>
      </c>
      <c r="AJ336" s="21">
        <f t="shared" si="158"/>
        <v>60787.322405908832</v>
      </c>
      <c r="AL336" s="86">
        <f t="shared" si="159"/>
        <v>325</v>
      </c>
      <c r="AM336" s="21">
        <f t="shared" si="160"/>
        <v>553.13345387591653</v>
      </c>
      <c r="AN336" s="21">
        <f t="shared" si="161"/>
        <v>222.9322836753046</v>
      </c>
      <c r="AO336" s="21">
        <f t="shared" si="162"/>
        <v>67102.617386266676</v>
      </c>
    </row>
    <row r="337" spans="4:41" ht="11" customHeight="1">
      <c r="D337" s="74"/>
      <c r="E337" s="75"/>
      <c r="F337" s="76"/>
      <c r="G337" s="75"/>
      <c r="M337" s="85">
        <v>326</v>
      </c>
      <c r="N337" s="33">
        <f t="shared" si="141"/>
        <v>92</v>
      </c>
      <c r="O337" s="33">
        <f t="shared" si="142"/>
        <v>542.47179096113996</v>
      </c>
      <c r="P337" s="30">
        <f t="shared" si="143"/>
        <v>163376.00907930313</v>
      </c>
      <c r="R337" s="86" t="str">
        <f t="shared" si="144"/>
        <v/>
      </c>
      <c r="S337" s="21" t="str">
        <f t="shared" si="145"/>
        <v/>
      </c>
      <c r="T337" s="21" t="str">
        <f t="shared" si="146"/>
        <v/>
      </c>
      <c r="U337" s="21" t="str">
        <f t="shared" si="147"/>
        <v/>
      </c>
      <c r="W337" s="86">
        <f t="shared" si="148"/>
        <v>326</v>
      </c>
      <c r="X337" s="21">
        <f t="shared" si="149"/>
        <v>1132.0522777899071</v>
      </c>
      <c r="Y337" s="21">
        <f t="shared" si="163"/>
        <v>40.402725088460812</v>
      </c>
      <c r="Z337" s="21">
        <f t="shared" si="150"/>
        <v>12161.220251626704</v>
      </c>
      <c r="AB337" s="86">
        <f t="shared" si="151"/>
        <v>326</v>
      </c>
      <c r="AC337" s="21">
        <f t="shared" si="152"/>
        <v>999.06197645638304</v>
      </c>
      <c r="AD337" s="21">
        <f t="shared" si="153"/>
        <v>108.85424958659746</v>
      </c>
      <c r="AE337" s="21">
        <f t="shared" si="154"/>
        <v>32765.129125565836</v>
      </c>
      <c r="AG337" s="86">
        <f t="shared" si="155"/>
        <v>326</v>
      </c>
      <c r="AH337" s="21">
        <f t="shared" si="156"/>
        <v>739.00802180949472</v>
      </c>
      <c r="AI337" s="21">
        <f t="shared" si="157"/>
        <v>200.1610479469978</v>
      </c>
      <c r="AJ337" s="21">
        <f t="shared" si="158"/>
        <v>60248.475432046333</v>
      </c>
      <c r="AL337" s="86">
        <f t="shared" si="159"/>
        <v>326</v>
      </c>
      <c r="AM337" s="21">
        <f t="shared" si="160"/>
        <v>553.13345387591653</v>
      </c>
      <c r="AN337" s="21">
        <f t="shared" si="161"/>
        <v>221.83161310796922</v>
      </c>
      <c r="AO337" s="21">
        <f t="shared" si="162"/>
        <v>66771.315545498728</v>
      </c>
    </row>
    <row r="338" spans="4:41" ht="11" customHeight="1">
      <c r="D338" s="74"/>
      <c r="E338" s="75"/>
      <c r="F338" s="76"/>
      <c r="G338" s="75"/>
      <c r="M338" s="85">
        <v>327</v>
      </c>
      <c r="N338" s="33">
        <f t="shared" si="141"/>
        <v>92</v>
      </c>
      <c r="O338" s="33">
        <f t="shared" si="142"/>
        <v>544.58669693101047</v>
      </c>
      <c r="P338" s="30">
        <f t="shared" si="143"/>
        <v>164012.59577623414</v>
      </c>
      <c r="R338" s="86" t="str">
        <f t="shared" si="144"/>
        <v/>
      </c>
      <c r="S338" s="21" t="str">
        <f t="shared" si="145"/>
        <v/>
      </c>
      <c r="T338" s="21" t="str">
        <f t="shared" si="146"/>
        <v/>
      </c>
      <c r="U338" s="21" t="str">
        <f t="shared" si="147"/>
        <v/>
      </c>
      <c r="W338" s="86">
        <f t="shared" si="148"/>
        <v>327</v>
      </c>
      <c r="X338" s="21">
        <f t="shared" si="149"/>
        <v>1132.0522777899071</v>
      </c>
      <c r="Y338" s="21">
        <f t="shared" si="163"/>
        <v>36.763893246122656</v>
      </c>
      <c r="Z338" s="21">
        <f t="shared" si="150"/>
        <v>11065.93186708292</v>
      </c>
      <c r="AB338" s="86">
        <f t="shared" si="151"/>
        <v>327</v>
      </c>
      <c r="AC338" s="21">
        <f t="shared" si="152"/>
        <v>999.06197645638304</v>
      </c>
      <c r="AD338" s="21">
        <f t="shared" si="153"/>
        <v>105.88689049703152</v>
      </c>
      <c r="AE338" s="21">
        <f t="shared" si="154"/>
        <v>31871.954039606488</v>
      </c>
      <c r="AG338" s="86">
        <f t="shared" si="155"/>
        <v>327</v>
      </c>
      <c r="AH338" s="21">
        <f t="shared" si="156"/>
        <v>739.00802180949472</v>
      </c>
      <c r="AI338" s="21">
        <f t="shared" si="157"/>
        <v>198.36489136745612</v>
      </c>
      <c r="AJ338" s="21">
        <f t="shared" si="158"/>
        <v>59707.832301604292</v>
      </c>
      <c r="AL338" s="86">
        <f t="shared" si="159"/>
        <v>327</v>
      </c>
      <c r="AM338" s="21">
        <f t="shared" si="160"/>
        <v>553.13345387591653</v>
      </c>
      <c r="AN338" s="21">
        <f t="shared" si="161"/>
        <v>220.72727363874273</v>
      </c>
      <c r="AO338" s="21">
        <f t="shared" si="162"/>
        <v>66438.909365261556</v>
      </c>
    </row>
    <row r="339" spans="4:41" ht="11" customHeight="1">
      <c r="D339" s="74"/>
      <c r="E339" s="75"/>
      <c r="F339" s="76"/>
      <c r="G339" s="75"/>
      <c r="M339" s="85">
        <v>328</v>
      </c>
      <c r="N339" s="33">
        <f t="shared" si="141"/>
        <v>92</v>
      </c>
      <c r="O339" s="33">
        <f t="shared" si="142"/>
        <v>546.70865258744709</v>
      </c>
      <c r="P339" s="30">
        <f t="shared" si="143"/>
        <v>164651.30442882158</v>
      </c>
      <c r="R339" s="86" t="str">
        <f t="shared" si="144"/>
        <v/>
      </c>
      <c r="S339" s="21" t="str">
        <f t="shared" si="145"/>
        <v/>
      </c>
      <c r="T339" s="21" t="str">
        <f t="shared" si="146"/>
        <v/>
      </c>
      <c r="U339" s="21" t="str">
        <f t="shared" si="147"/>
        <v/>
      </c>
      <c r="W339" s="86">
        <f t="shared" si="148"/>
        <v>328</v>
      </c>
      <c r="X339" s="21">
        <f t="shared" si="149"/>
        <v>1132.0522777899071</v>
      </c>
      <c r="Y339" s="21">
        <f t="shared" si="163"/>
        <v>33.112931964310043</v>
      </c>
      <c r="Z339" s="21">
        <f t="shared" si="150"/>
        <v>9966.9925212573216</v>
      </c>
      <c r="AB339" s="86">
        <f t="shared" si="151"/>
        <v>328</v>
      </c>
      <c r="AC339" s="21">
        <f t="shared" si="152"/>
        <v>999.06197645638304</v>
      </c>
      <c r="AD339" s="21">
        <f t="shared" si="153"/>
        <v>102.90964021050036</v>
      </c>
      <c r="AE339" s="21">
        <f t="shared" si="154"/>
        <v>30975.801703360605</v>
      </c>
      <c r="AG339" s="86">
        <f t="shared" si="155"/>
        <v>328</v>
      </c>
      <c r="AH339" s="21">
        <f t="shared" si="156"/>
        <v>739.00802180949472</v>
      </c>
      <c r="AI339" s="21">
        <f t="shared" si="157"/>
        <v>196.562747599316</v>
      </c>
      <c r="AJ339" s="21">
        <f t="shared" si="158"/>
        <v>59165.387027394114</v>
      </c>
      <c r="AL339" s="86">
        <f t="shared" si="159"/>
        <v>328</v>
      </c>
      <c r="AM339" s="21">
        <f t="shared" si="160"/>
        <v>553.13345387591653</v>
      </c>
      <c r="AN339" s="21">
        <f t="shared" si="161"/>
        <v>219.61925303795215</v>
      </c>
      <c r="AO339" s="21">
        <f t="shared" si="162"/>
        <v>66105.395164423593</v>
      </c>
    </row>
    <row r="340" spans="4:41" ht="11" customHeight="1">
      <c r="D340" s="74"/>
      <c r="E340" s="75"/>
      <c r="F340" s="76"/>
      <c r="G340" s="75"/>
      <c r="M340" s="85">
        <v>329</v>
      </c>
      <c r="N340" s="33">
        <f t="shared" si="141"/>
        <v>92</v>
      </c>
      <c r="O340" s="33">
        <f t="shared" si="142"/>
        <v>548.83768142940528</v>
      </c>
      <c r="P340" s="30">
        <f t="shared" si="143"/>
        <v>165292.14211025098</v>
      </c>
      <c r="R340" s="86" t="str">
        <f t="shared" si="144"/>
        <v/>
      </c>
      <c r="S340" s="21" t="str">
        <f t="shared" si="145"/>
        <v/>
      </c>
      <c r="T340" s="21" t="str">
        <f t="shared" si="146"/>
        <v/>
      </c>
      <c r="U340" s="21" t="str">
        <f t="shared" si="147"/>
        <v/>
      </c>
      <c r="W340" s="86">
        <f t="shared" si="148"/>
        <v>329</v>
      </c>
      <c r="X340" s="21">
        <f t="shared" si="149"/>
        <v>1132.0522777899071</v>
      </c>
      <c r="Y340" s="21">
        <f t="shared" si="163"/>
        <v>29.449800811558049</v>
      </c>
      <c r="Z340" s="21">
        <f t="shared" si="150"/>
        <v>8864.3900442789727</v>
      </c>
      <c r="AB340" s="86">
        <f t="shared" si="151"/>
        <v>329</v>
      </c>
      <c r="AC340" s="21">
        <f t="shared" si="152"/>
        <v>999.06197645638304</v>
      </c>
      <c r="AD340" s="21">
        <f t="shared" si="153"/>
        <v>99.922465756347421</v>
      </c>
      <c r="AE340" s="21">
        <f t="shared" si="154"/>
        <v>30076.662192660569</v>
      </c>
      <c r="AG340" s="86">
        <f t="shared" si="155"/>
        <v>329</v>
      </c>
      <c r="AH340" s="21">
        <f t="shared" si="156"/>
        <v>739.00802180949472</v>
      </c>
      <c r="AI340" s="21">
        <f t="shared" si="157"/>
        <v>194.75459668528208</v>
      </c>
      <c r="AJ340" s="21">
        <f t="shared" si="158"/>
        <v>58621.133602269903</v>
      </c>
      <c r="AL340" s="86">
        <f t="shared" si="159"/>
        <v>329</v>
      </c>
      <c r="AM340" s="21">
        <f t="shared" si="160"/>
        <v>553.13345387591653</v>
      </c>
      <c r="AN340" s="21">
        <f t="shared" si="161"/>
        <v>218.50753903515894</v>
      </c>
      <c r="AO340" s="21">
        <f t="shared" si="162"/>
        <v>65770.769249582838</v>
      </c>
    </row>
    <row r="341" spans="4:41" ht="11" customHeight="1">
      <c r="D341" s="74"/>
      <c r="E341" s="75"/>
      <c r="F341" s="76"/>
      <c r="G341" s="75"/>
      <c r="M341" s="85">
        <v>330</v>
      </c>
      <c r="N341" s="33">
        <f t="shared" si="141"/>
        <v>92</v>
      </c>
      <c r="O341" s="33">
        <f t="shared" si="142"/>
        <v>550.97380703416991</v>
      </c>
      <c r="P341" s="30">
        <f t="shared" si="143"/>
        <v>165935.11591728515</v>
      </c>
      <c r="R341" s="86" t="str">
        <f t="shared" si="144"/>
        <v/>
      </c>
      <c r="S341" s="21" t="str">
        <f t="shared" si="145"/>
        <v/>
      </c>
      <c r="T341" s="21" t="str">
        <f t="shared" si="146"/>
        <v/>
      </c>
      <c r="U341" s="21" t="str">
        <f t="shared" si="147"/>
        <v/>
      </c>
      <c r="W341" s="86">
        <f t="shared" si="148"/>
        <v>330</v>
      </c>
      <c r="X341" s="21">
        <f t="shared" si="149"/>
        <v>1132.0522777899071</v>
      </c>
      <c r="Y341" s="21">
        <f t="shared" si="163"/>
        <v>25.77445922163022</v>
      </c>
      <c r="Z341" s="21">
        <f t="shared" si="150"/>
        <v>7758.1122257106963</v>
      </c>
      <c r="AB341" s="86">
        <f t="shared" si="151"/>
        <v>330</v>
      </c>
      <c r="AC341" s="21">
        <f t="shared" si="152"/>
        <v>999.06197645638304</v>
      </c>
      <c r="AD341" s="21">
        <f t="shared" si="153"/>
        <v>96.925334054013959</v>
      </c>
      <c r="AE341" s="21">
        <f t="shared" si="154"/>
        <v>29174.5255502582</v>
      </c>
      <c r="AG341" s="86">
        <f t="shared" si="155"/>
        <v>330</v>
      </c>
      <c r="AH341" s="21">
        <f t="shared" si="156"/>
        <v>739.00802180949472</v>
      </c>
      <c r="AI341" s="21">
        <f t="shared" si="157"/>
        <v>192.9404186015347</v>
      </c>
      <c r="AJ341" s="21">
        <f t="shared" si="158"/>
        <v>58075.065999061946</v>
      </c>
      <c r="AL341" s="86">
        <f t="shared" si="159"/>
        <v>330</v>
      </c>
      <c r="AM341" s="21">
        <f t="shared" si="160"/>
        <v>553.13345387591653</v>
      </c>
      <c r="AN341" s="21">
        <f t="shared" si="161"/>
        <v>217.39211931902307</v>
      </c>
      <c r="AO341" s="21">
        <f t="shared" si="162"/>
        <v>65435.027915025945</v>
      </c>
    </row>
    <row r="342" spans="4:41" ht="11" customHeight="1">
      <c r="D342" s="74"/>
      <c r="E342" s="75"/>
      <c r="F342" s="76"/>
      <c r="G342" s="75"/>
      <c r="M342" s="85">
        <v>331</v>
      </c>
      <c r="N342" s="33">
        <f t="shared" si="141"/>
        <v>92</v>
      </c>
      <c r="O342" s="33">
        <f t="shared" si="142"/>
        <v>553.11705305761723</v>
      </c>
      <c r="P342" s="30">
        <f t="shared" si="143"/>
        <v>166580.23297034277</v>
      </c>
      <c r="R342" s="86" t="str">
        <f t="shared" si="144"/>
        <v/>
      </c>
      <c r="S342" s="21" t="str">
        <f t="shared" si="145"/>
        <v/>
      </c>
      <c r="T342" s="21" t="str">
        <f t="shared" si="146"/>
        <v/>
      </c>
      <c r="U342" s="21" t="str">
        <f t="shared" si="147"/>
        <v/>
      </c>
      <c r="W342" s="86">
        <f t="shared" si="148"/>
        <v>331</v>
      </c>
      <c r="X342" s="21">
        <f t="shared" si="149"/>
        <v>1132.0522777899071</v>
      </c>
      <c r="Y342" s="21">
        <f t="shared" si="163"/>
        <v>22.086866493069298</v>
      </c>
      <c r="Z342" s="21">
        <f t="shared" si="150"/>
        <v>6648.1468144138589</v>
      </c>
      <c r="AB342" s="86">
        <f t="shared" si="151"/>
        <v>331</v>
      </c>
      <c r="AC342" s="21">
        <f t="shared" si="152"/>
        <v>999.06197645638304</v>
      </c>
      <c r="AD342" s="21">
        <f t="shared" si="153"/>
        <v>93.918211912672732</v>
      </c>
      <c r="AE342" s="21">
        <f t="shared" si="154"/>
        <v>28269.381785714493</v>
      </c>
      <c r="AG342" s="86">
        <f t="shared" si="155"/>
        <v>331</v>
      </c>
      <c r="AH342" s="21">
        <f t="shared" si="156"/>
        <v>739.00802180949472</v>
      </c>
      <c r="AI342" s="21">
        <f t="shared" si="157"/>
        <v>191.12019325750816</v>
      </c>
      <c r="AJ342" s="21">
        <f t="shared" si="158"/>
        <v>57527.178170509957</v>
      </c>
      <c r="AL342" s="86">
        <f t="shared" si="159"/>
        <v>331</v>
      </c>
      <c r="AM342" s="21">
        <f t="shared" si="160"/>
        <v>553.13345387591653</v>
      </c>
      <c r="AN342" s="21">
        <f t="shared" si="161"/>
        <v>216.27298153716674</v>
      </c>
      <c r="AO342" s="21">
        <f t="shared" si="162"/>
        <v>65098.16744268719</v>
      </c>
    </row>
    <row r="343" spans="4:41" ht="11" customHeight="1">
      <c r="D343" s="74"/>
      <c r="E343" s="75"/>
      <c r="F343" s="76"/>
      <c r="G343" s="75"/>
      <c r="M343" s="85">
        <v>332</v>
      </c>
      <c r="N343" s="33">
        <f t="shared" si="141"/>
        <v>92</v>
      </c>
      <c r="O343" s="33">
        <f t="shared" si="142"/>
        <v>555.26744323447588</v>
      </c>
      <c r="P343" s="30">
        <f t="shared" si="143"/>
        <v>167227.50041357725</v>
      </c>
      <c r="R343" s="86" t="str">
        <f t="shared" si="144"/>
        <v/>
      </c>
      <c r="S343" s="21" t="str">
        <f t="shared" si="145"/>
        <v/>
      </c>
      <c r="T343" s="21" t="str">
        <f t="shared" si="146"/>
        <v/>
      </c>
      <c r="U343" s="21" t="str">
        <f t="shared" si="147"/>
        <v/>
      </c>
      <c r="W343" s="86">
        <f t="shared" si="148"/>
        <v>332</v>
      </c>
      <c r="X343" s="21">
        <f t="shared" si="149"/>
        <v>1132.0522777899071</v>
      </c>
      <c r="Y343" s="21">
        <f t="shared" si="163"/>
        <v>18.386981788746507</v>
      </c>
      <c r="Z343" s="21">
        <f t="shared" si="150"/>
        <v>5534.4815184126983</v>
      </c>
      <c r="AB343" s="86">
        <f t="shared" si="151"/>
        <v>332</v>
      </c>
      <c r="AC343" s="21">
        <f t="shared" si="152"/>
        <v>999.06197645638304</v>
      </c>
      <c r="AD343" s="21">
        <f t="shared" si="153"/>
        <v>90.901066030860378</v>
      </c>
      <c r="AE343" s="21">
        <f t="shared" si="154"/>
        <v>27361.220875288971</v>
      </c>
      <c r="AG343" s="86">
        <f t="shared" si="155"/>
        <v>332</v>
      </c>
      <c r="AH343" s="21">
        <f t="shared" si="156"/>
        <v>739.00802180949472</v>
      </c>
      <c r="AI343" s="21">
        <f t="shared" si="157"/>
        <v>189.29390049566823</v>
      </c>
      <c r="AJ343" s="21">
        <f t="shared" si="158"/>
        <v>56977.464049196133</v>
      </c>
      <c r="AL343" s="86">
        <f t="shared" si="159"/>
        <v>332</v>
      </c>
      <c r="AM343" s="21">
        <f t="shared" si="160"/>
        <v>553.13345387591653</v>
      </c>
      <c r="AN343" s="21">
        <f t="shared" si="161"/>
        <v>215.15011329603757</v>
      </c>
      <c r="AO343" s="21">
        <f t="shared" si="162"/>
        <v>64760.184102107312</v>
      </c>
    </row>
    <row r="344" spans="4:41" ht="11" customHeight="1">
      <c r="D344" s="74"/>
      <c r="E344" s="75"/>
      <c r="F344" s="76"/>
      <c r="G344" s="75"/>
      <c r="M344" s="85">
        <v>333</v>
      </c>
      <c r="N344" s="33">
        <f t="shared" si="141"/>
        <v>92</v>
      </c>
      <c r="O344" s="33">
        <f t="shared" si="142"/>
        <v>557.42500137859076</v>
      </c>
      <c r="P344" s="30">
        <f t="shared" si="143"/>
        <v>167876.92541495583</v>
      </c>
      <c r="R344" s="86" t="str">
        <f t="shared" si="144"/>
        <v/>
      </c>
      <c r="S344" s="21" t="str">
        <f t="shared" si="145"/>
        <v/>
      </c>
      <c r="T344" s="21" t="str">
        <f t="shared" si="146"/>
        <v/>
      </c>
      <c r="U344" s="21" t="str">
        <f t="shared" si="147"/>
        <v/>
      </c>
      <c r="W344" s="86">
        <f t="shared" si="148"/>
        <v>333</v>
      </c>
      <c r="X344" s="21">
        <f t="shared" si="149"/>
        <v>1132.0522777899071</v>
      </c>
      <c r="Y344" s="21">
        <f t="shared" si="163"/>
        <v>14.674764135409305</v>
      </c>
      <c r="Z344" s="21">
        <f t="shared" si="150"/>
        <v>4417.104004758201</v>
      </c>
      <c r="AB344" s="86">
        <f t="shared" si="151"/>
        <v>333</v>
      </c>
      <c r="AC344" s="21">
        <f t="shared" si="152"/>
        <v>999.06197645638304</v>
      </c>
      <c r="AD344" s="21">
        <f t="shared" si="153"/>
        <v>87.873862996108642</v>
      </c>
      <c r="AE344" s="21">
        <f t="shared" si="154"/>
        <v>26450.032761828697</v>
      </c>
      <c r="AG344" s="86">
        <f t="shared" si="155"/>
        <v>333</v>
      </c>
      <c r="AH344" s="21">
        <f t="shared" si="156"/>
        <v>739.00802180949472</v>
      </c>
      <c r="AI344" s="21">
        <f t="shared" si="157"/>
        <v>187.4615200912888</v>
      </c>
      <c r="AJ344" s="21">
        <f t="shared" si="158"/>
        <v>56425.917547477926</v>
      </c>
      <c r="AL344" s="86">
        <f t="shared" si="159"/>
        <v>333</v>
      </c>
      <c r="AM344" s="21">
        <f t="shared" si="160"/>
        <v>553.13345387591653</v>
      </c>
      <c r="AN344" s="21">
        <f t="shared" si="161"/>
        <v>214.0235021607713</v>
      </c>
      <c r="AO344" s="21">
        <f t="shared" si="162"/>
        <v>64421.074150392167</v>
      </c>
    </row>
    <row r="345" spans="4:41" ht="11" customHeight="1">
      <c r="D345" s="74"/>
      <c r="E345" s="75"/>
      <c r="F345" s="76"/>
      <c r="G345" s="75"/>
      <c r="M345" s="85">
        <v>334</v>
      </c>
      <c r="N345" s="33">
        <f t="shared" si="141"/>
        <v>92</v>
      </c>
      <c r="O345" s="33">
        <f t="shared" si="142"/>
        <v>559.58975138318613</v>
      </c>
      <c r="P345" s="30">
        <f t="shared" si="143"/>
        <v>168528.515166339</v>
      </c>
      <c r="R345" s="86" t="str">
        <f t="shared" si="144"/>
        <v/>
      </c>
      <c r="S345" s="21" t="str">
        <f t="shared" si="145"/>
        <v/>
      </c>
      <c r="T345" s="21" t="str">
        <f t="shared" si="146"/>
        <v/>
      </c>
      <c r="U345" s="21" t="str">
        <f t="shared" si="147"/>
        <v/>
      </c>
      <c r="W345" s="86">
        <f t="shared" si="148"/>
        <v>334</v>
      </c>
      <c r="X345" s="21">
        <f t="shared" si="149"/>
        <v>1132.0522777899071</v>
      </c>
      <c r="Y345" s="21">
        <f t="shared" si="163"/>
        <v>10.950172423227647</v>
      </c>
      <c r="Z345" s="21">
        <f t="shared" si="150"/>
        <v>3296.0018993915219</v>
      </c>
      <c r="AB345" s="86">
        <f t="shared" si="151"/>
        <v>334</v>
      </c>
      <c r="AC345" s="21">
        <f t="shared" si="152"/>
        <v>999.06197645638304</v>
      </c>
      <c r="AD345" s="21">
        <f t="shared" si="153"/>
        <v>84.836569284574395</v>
      </c>
      <c r="AE345" s="21">
        <f t="shared" si="154"/>
        <v>25535.807354656888</v>
      </c>
      <c r="AG345" s="86">
        <f t="shared" si="155"/>
        <v>334</v>
      </c>
      <c r="AH345" s="21">
        <f t="shared" si="156"/>
        <v>739.00802180949472</v>
      </c>
      <c r="AI345" s="21">
        <f t="shared" si="157"/>
        <v>185.62303175222812</v>
      </c>
      <c r="AJ345" s="21">
        <f t="shared" si="158"/>
        <v>55872.532557420658</v>
      </c>
      <c r="AL345" s="86">
        <f t="shared" si="159"/>
        <v>334</v>
      </c>
      <c r="AM345" s="21">
        <f t="shared" si="160"/>
        <v>553.13345387591653</v>
      </c>
      <c r="AN345" s="21">
        <f t="shared" si="161"/>
        <v>212.89313565505415</v>
      </c>
      <c r="AO345" s="21">
        <f t="shared" si="162"/>
        <v>64080.833832171302</v>
      </c>
    </row>
    <row r="346" spans="4:41" ht="11" customHeight="1">
      <c r="D346" s="74"/>
      <c r="E346" s="75"/>
      <c r="F346" s="76"/>
      <c r="G346" s="75"/>
      <c r="M346" s="85">
        <v>335</v>
      </c>
      <c r="N346" s="33">
        <f t="shared" si="141"/>
        <v>92</v>
      </c>
      <c r="O346" s="33">
        <f t="shared" si="142"/>
        <v>561.76171722112997</v>
      </c>
      <c r="P346" s="30">
        <f t="shared" si="143"/>
        <v>169182.27688356012</v>
      </c>
      <c r="R346" s="86" t="str">
        <f t="shared" si="144"/>
        <v/>
      </c>
      <c r="S346" s="21" t="str">
        <f t="shared" si="145"/>
        <v/>
      </c>
      <c r="T346" s="21" t="str">
        <f t="shared" si="146"/>
        <v/>
      </c>
      <c r="U346" s="21" t="str">
        <f t="shared" si="147"/>
        <v/>
      </c>
      <c r="W346" s="86">
        <f t="shared" si="148"/>
        <v>335</v>
      </c>
      <c r="X346" s="21">
        <f t="shared" si="149"/>
        <v>1132.0522777899071</v>
      </c>
      <c r="Y346" s="21">
        <f t="shared" si="163"/>
        <v>7.2131654053387173</v>
      </c>
      <c r="Z346" s="21">
        <f t="shared" si="150"/>
        <v>2171.1627870069537</v>
      </c>
      <c r="AB346" s="86">
        <f t="shared" si="151"/>
        <v>335</v>
      </c>
      <c r="AC346" s="21">
        <f t="shared" si="152"/>
        <v>999.06197645638304</v>
      </c>
      <c r="AD346" s="21">
        <f t="shared" si="153"/>
        <v>81.789151260668362</v>
      </c>
      <c r="AE346" s="21">
        <f t="shared" si="154"/>
        <v>24618.534529461176</v>
      </c>
      <c r="AG346" s="86">
        <f t="shared" si="155"/>
        <v>335</v>
      </c>
      <c r="AH346" s="21">
        <f t="shared" si="156"/>
        <v>739.00802180949472</v>
      </c>
      <c r="AI346" s="21">
        <f t="shared" si="157"/>
        <v>183.77841511870386</v>
      </c>
      <c r="AJ346" s="21">
        <f t="shared" si="158"/>
        <v>55317.302950729863</v>
      </c>
      <c r="AL346" s="86">
        <f t="shared" si="159"/>
        <v>335</v>
      </c>
      <c r="AM346" s="21">
        <f t="shared" si="160"/>
        <v>553.13345387591653</v>
      </c>
      <c r="AN346" s="21">
        <f t="shared" si="161"/>
        <v>211.75900126098463</v>
      </c>
      <c r="AO346" s="21">
        <f t="shared" si="162"/>
        <v>63739.459379556371</v>
      </c>
    </row>
    <row r="347" spans="4:41" ht="11" customHeight="1">
      <c r="D347" s="74"/>
      <c r="E347" s="75"/>
      <c r="F347" s="76"/>
      <c r="G347" s="75"/>
      <c r="M347" s="85">
        <v>336</v>
      </c>
      <c r="N347" s="33">
        <f t="shared" si="141"/>
        <v>92</v>
      </c>
      <c r="O347" s="33">
        <f t="shared" si="142"/>
        <v>563.94092294520044</v>
      </c>
      <c r="P347" s="30">
        <f t="shared" si="143"/>
        <v>169838.21780650533</v>
      </c>
      <c r="R347" s="86" t="str">
        <f t="shared" si="144"/>
        <v/>
      </c>
      <c r="S347" s="21" t="str">
        <f t="shared" si="145"/>
        <v/>
      </c>
      <c r="T347" s="21" t="str">
        <f t="shared" si="146"/>
        <v/>
      </c>
      <c r="U347" s="21" t="str">
        <f t="shared" si="147"/>
        <v/>
      </c>
      <c r="W347" s="86">
        <f t="shared" si="148"/>
        <v>336</v>
      </c>
      <c r="X347" s="21">
        <f t="shared" si="149"/>
        <v>1132.0522777899071</v>
      </c>
      <c r="Y347" s="21">
        <f t="shared" si="163"/>
        <v>3.4637016973901553</v>
      </c>
      <c r="Z347" s="21">
        <f t="shared" si="150"/>
        <v>1042.5742109144369</v>
      </c>
      <c r="AB347" s="86">
        <f t="shared" si="151"/>
        <v>336</v>
      </c>
      <c r="AC347" s="21">
        <f t="shared" si="152"/>
        <v>999.06197645638304</v>
      </c>
      <c r="AD347" s="21">
        <f t="shared" si="153"/>
        <v>78.731575176682654</v>
      </c>
      <c r="AE347" s="21">
        <f t="shared" si="154"/>
        <v>23698.204128181478</v>
      </c>
      <c r="AG347" s="86">
        <f t="shared" si="155"/>
        <v>336</v>
      </c>
      <c r="AH347" s="21">
        <f t="shared" si="156"/>
        <v>739.00802180949472</v>
      </c>
      <c r="AI347" s="21">
        <f t="shared" si="157"/>
        <v>181.92764976306788</v>
      </c>
      <c r="AJ347" s="21">
        <f t="shared" si="158"/>
        <v>54760.222578683439</v>
      </c>
      <c r="AL347" s="86">
        <f t="shared" si="159"/>
        <v>336</v>
      </c>
      <c r="AM347" s="21">
        <f t="shared" si="160"/>
        <v>553.13345387591653</v>
      </c>
      <c r="AN347" s="21">
        <f t="shared" si="161"/>
        <v>210.62108641893485</v>
      </c>
      <c r="AO347" s="21">
        <f t="shared" si="162"/>
        <v>63396.947012099386</v>
      </c>
    </row>
    <row r="348" spans="4:41" ht="11" customHeight="1">
      <c r="D348" s="74"/>
      <c r="E348" s="75"/>
      <c r="F348" s="76"/>
      <c r="G348" s="75"/>
      <c r="M348" s="85">
        <v>337</v>
      </c>
      <c r="N348" s="33">
        <f t="shared" si="141"/>
        <v>92</v>
      </c>
      <c r="O348" s="33">
        <f t="shared" si="142"/>
        <v>566.12739268835105</v>
      </c>
      <c r="P348" s="30">
        <f t="shared" si="143"/>
        <v>170496.34519919369</v>
      </c>
      <c r="R348" s="86" t="str">
        <f t="shared" si="144"/>
        <v/>
      </c>
      <c r="S348" s="21" t="str">
        <f t="shared" si="145"/>
        <v/>
      </c>
      <c r="T348" s="21" t="str">
        <f t="shared" si="146"/>
        <v/>
      </c>
      <c r="U348" s="21" t="str">
        <f t="shared" si="147"/>
        <v/>
      </c>
      <c r="W348" s="86" t="str">
        <f t="shared" si="148"/>
        <v/>
      </c>
      <c r="X348" s="21" t="str">
        <f t="shared" si="149"/>
        <v/>
      </c>
      <c r="Y348" s="21" t="str">
        <f t="shared" si="163"/>
        <v/>
      </c>
      <c r="Z348" s="21" t="str">
        <f t="shared" si="150"/>
        <v/>
      </c>
      <c r="AB348" s="86">
        <f t="shared" si="151"/>
        <v>337</v>
      </c>
      <c r="AC348" s="21">
        <f t="shared" si="152"/>
        <v>999.06197645638304</v>
      </c>
      <c r="AD348" s="21">
        <f t="shared" si="153"/>
        <v>75.663807172416981</v>
      </c>
      <c r="AE348" s="21">
        <f t="shared" si="154"/>
        <v>22774.805958897512</v>
      </c>
      <c r="AG348" s="86">
        <f t="shared" si="155"/>
        <v>337</v>
      </c>
      <c r="AH348" s="21">
        <f t="shared" si="156"/>
        <v>739.00802180949472</v>
      </c>
      <c r="AI348" s="21">
        <f t="shared" si="157"/>
        <v>180.0707151895798</v>
      </c>
      <c r="AJ348" s="21">
        <f t="shared" si="158"/>
        <v>54201.28527206352</v>
      </c>
      <c r="AL348" s="86">
        <f t="shared" si="159"/>
        <v>337</v>
      </c>
      <c r="AM348" s="21">
        <f t="shared" si="160"/>
        <v>553.13345387591653</v>
      </c>
      <c r="AN348" s="21">
        <f t="shared" si="161"/>
        <v>209.47937852741157</v>
      </c>
      <c r="AO348" s="21">
        <f t="shared" si="162"/>
        <v>63053.292936750877</v>
      </c>
    </row>
    <row r="349" spans="4:41" ht="11" customHeight="1">
      <c r="D349" s="74"/>
      <c r="E349" s="75"/>
      <c r="F349" s="76"/>
      <c r="G349" s="75"/>
      <c r="M349" s="85">
        <v>338</v>
      </c>
      <c r="N349" s="33">
        <f t="shared" si="141"/>
        <v>92</v>
      </c>
      <c r="O349" s="33">
        <f t="shared" si="142"/>
        <v>568.32115066397898</v>
      </c>
      <c r="P349" s="30">
        <f t="shared" si="143"/>
        <v>171156.66634985767</v>
      </c>
      <c r="R349" s="86" t="str">
        <f t="shared" si="144"/>
        <v/>
      </c>
      <c r="S349" s="21" t="str">
        <f t="shared" si="145"/>
        <v/>
      </c>
      <c r="T349" s="21" t="str">
        <f t="shared" si="146"/>
        <v/>
      </c>
      <c r="U349" s="21" t="str">
        <f t="shared" si="147"/>
        <v/>
      </c>
      <c r="W349" s="86" t="str">
        <f t="shared" si="148"/>
        <v/>
      </c>
      <c r="X349" s="21" t="str">
        <f t="shared" si="149"/>
        <v/>
      </c>
      <c r="Y349" s="21" t="str">
        <f t="shared" si="163"/>
        <v/>
      </c>
      <c r="Z349" s="21" t="str">
        <f t="shared" si="150"/>
        <v/>
      </c>
      <c r="AB349" s="86">
        <f t="shared" si="151"/>
        <v>338</v>
      </c>
      <c r="AC349" s="21">
        <f t="shared" si="152"/>
        <v>999.06197645638304</v>
      </c>
      <c r="AD349" s="21">
        <f t="shared" si="153"/>
        <v>72.585813274803769</v>
      </c>
      <c r="AE349" s="21">
        <f t="shared" si="154"/>
        <v>21848.329795715934</v>
      </c>
      <c r="AG349" s="86">
        <f t="shared" si="155"/>
        <v>338</v>
      </c>
      <c r="AH349" s="21">
        <f t="shared" si="156"/>
        <v>739.00802180949472</v>
      </c>
      <c r="AI349" s="21">
        <f t="shared" si="157"/>
        <v>178.20759083418008</v>
      </c>
      <c r="AJ349" s="21">
        <f t="shared" si="158"/>
        <v>53640.484841088204</v>
      </c>
      <c r="AL349" s="86">
        <f t="shared" si="159"/>
        <v>338</v>
      </c>
      <c r="AM349" s="21">
        <f t="shared" si="160"/>
        <v>553.13345387591653</v>
      </c>
      <c r="AN349" s="21">
        <f t="shared" si="161"/>
        <v>208.33386494291653</v>
      </c>
      <c r="AO349" s="21">
        <f t="shared" si="162"/>
        <v>62708.493347817872</v>
      </c>
    </row>
    <row r="350" spans="4:41" ht="11" customHeight="1">
      <c r="D350" s="74"/>
      <c r="E350" s="75"/>
      <c r="F350" s="76"/>
      <c r="G350" s="75"/>
      <c r="M350" s="85">
        <v>339</v>
      </c>
      <c r="N350" s="33">
        <f t="shared" si="141"/>
        <v>92</v>
      </c>
      <c r="O350" s="33">
        <f t="shared" si="142"/>
        <v>570.52222116619225</v>
      </c>
      <c r="P350" s="30">
        <f t="shared" si="143"/>
        <v>171819.18857102387</v>
      </c>
      <c r="R350" s="86" t="str">
        <f t="shared" si="144"/>
        <v/>
      </c>
      <c r="S350" s="21" t="str">
        <f t="shared" si="145"/>
        <v/>
      </c>
      <c r="T350" s="21" t="str">
        <f t="shared" si="146"/>
        <v/>
      </c>
      <c r="U350" s="21" t="str">
        <f t="shared" si="147"/>
        <v/>
      </c>
      <c r="W350" s="86" t="str">
        <f t="shared" si="148"/>
        <v/>
      </c>
      <c r="X350" s="21" t="str">
        <f t="shared" si="149"/>
        <v/>
      </c>
      <c r="Y350" s="21" t="str">
        <f t="shared" si="163"/>
        <v/>
      </c>
      <c r="Z350" s="21" t="str">
        <f t="shared" si="150"/>
        <v/>
      </c>
      <c r="AB350" s="86">
        <f t="shared" si="151"/>
        <v>339</v>
      </c>
      <c r="AC350" s="21">
        <f t="shared" si="152"/>
        <v>999.06197645638304</v>
      </c>
      <c r="AD350" s="21">
        <f t="shared" si="153"/>
        <v>69.497559397531845</v>
      </c>
      <c r="AE350" s="21">
        <f t="shared" si="154"/>
        <v>20918.765378657085</v>
      </c>
      <c r="AG350" s="86">
        <f t="shared" si="155"/>
        <v>339</v>
      </c>
      <c r="AH350" s="21">
        <f t="shared" si="156"/>
        <v>739.00802180949472</v>
      </c>
      <c r="AI350" s="21">
        <f t="shared" si="157"/>
        <v>176.33825606426237</v>
      </c>
      <c r="AJ350" s="21">
        <f t="shared" si="158"/>
        <v>53077.815075342973</v>
      </c>
      <c r="AL350" s="86">
        <f t="shared" si="159"/>
        <v>339</v>
      </c>
      <c r="AM350" s="21">
        <f t="shared" si="160"/>
        <v>553.13345387591653</v>
      </c>
      <c r="AN350" s="21">
        <f t="shared" si="161"/>
        <v>207.18453297980651</v>
      </c>
      <c r="AO350" s="21">
        <f t="shared" si="162"/>
        <v>62362.544426921762</v>
      </c>
    </row>
    <row r="351" spans="4:41" ht="11" customHeight="1">
      <c r="D351" s="74"/>
      <c r="E351" s="75"/>
      <c r="F351" s="76"/>
      <c r="G351" s="75"/>
      <c r="M351" s="85">
        <v>340</v>
      </c>
      <c r="N351" s="33">
        <f t="shared" si="141"/>
        <v>92</v>
      </c>
      <c r="O351" s="33">
        <f t="shared" si="142"/>
        <v>572.7306285700796</v>
      </c>
      <c r="P351" s="30">
        <f t="shared" si="143"/>
        <v>172483.91919959395</v>
      </c>
      <c r="R351" s="86" t="str">
        <f t="shared" si="144"/>
        <v/>
      </c>
      <c r="S351" s="21" t="str">
        <f t="shared" si="145"/>
        <v/>
      </c>
      <c r="T351" s="21" t="str">
        <f t="shared" si="146"/>
        <v/>
      </c>
      <c r="U351" s="21" t="str">
        <f t="shared" si="147"/>
        <v/>
      </c>
      <c r="W351" s="86" t="str">
        <f t="shared" si="148"/>
        <v/>
      </c>
      <c r="X351" s="21" t="str">
        <f t="shared" si="149"/>
        <v/>
      </c>
      <c r="Y351" s="21" t="str">
        <f t="shared" si="163"/>
        <v/>
      </c>
      <c r="Z351" s="21" t="str">
        <f t="shared" si="150"/>
        <v/>
      </c>
      <c r="AB351" s="86">
        <f t="shared" si="151"/>
        <v>340</v>
      </c>
      <c r="AC351" s="21">
        <f t="shared" si="152"/>
        <v>999.06197645638304</v>
      </c>
      <c r="AD351" s="21">
        <f t="shared" si="153"/>
        <v>66.39901134066902</v>
      </c>
      <c r="AE351" s="21">
        <f t="shared" si="154"/>
        <v>19986.102413541372</v>
      </c>
      <c r="AG351" s="86">
        <f t="shared" si="155"/>
        <v>340</v>
      </c>
      <c r="AH351" s="21">
        <f t="shared" si="156"/>
        <v>739.00802180949472</v>
      </c>
      <c r="AI351" s="21">
        <f t="shared" si="157"/>
        <v>174.46269017844494</v>
      </c>
      <c r="AJ351" s="21">
        <f t="shared" si="158"/>
        <v>52513.26974371192</v>
      </c>
      <c r="AL351" s="86">
        <f t="shared" si="159"/>
        <v>340</v>
      </c>
      <c r="AM351" s="21">
        <f t="shared" si="160"/>
        <v>553.13345387591653</v>
      </c>
      <c r="AN351" s="21">
        <f t="shared" si="161"/>
        <v>206.03136991015279</v>
      </c>
      <c r="AO351" s="21">
        <f t="shared" si="162"/>
        <v>62015.442342955997</v>
      </c>
    </row>
    <row r="352" spans="4:41" ht="11" customHeight="1">
      <c r="D352" s="74"/>
      <c r="E352" s="75"/>
      <c r="F352" s="76"/>
      <c r="G352" s="75"/>
      <c r="M352" s="85">
        <v>341</v>
      </c>
      <c r="N352" s="33">
        <f t="shared" si="141"/>
        <v>92</v>
      </c>
      <c r="O352" s="33">
        <f t="shared" si="142"/>
        <v>574.94639733197982</v>
      </c>
      <c r="P352" s="30">
        <f t="shared" si="143"/>
        <v>173150.86559692593</v>
      </c>
      <c r="R352" s="86" t="str">
        <f t="shared" si="144"/>
        <v/>
      </c>
      <c r="S352" s="21" t="str">
        <f t="shared" si="145"/>
        <v/>
      </c>
      <c r="T352" s="21" t="str">
        <f t="shared" si="146"/>
        <v/>
      </c>
      <c r="U352" s="21" t="str">
        <f t="shared" si="147"/>
        <v/>
      </c>
      <c r="W352" s="86" t="str">
        <f t="shared" si="148"/>
        <v/>
      </c>
      <c r="X352" s="21" t="str">
        <f t="shared" si="149"/>
        <v/>
      </c>
      <c r="Y352" s="21" t="str">
        <f t="shared" si="163"/>
        <v/>
      </c>
      <c r="Z352" s="21" t="str">
        <f t="shared" si="150"/>
        <v/>
      </c>
      <c r="AB352" s="86">
        <f t="shared" si="151"/>
        <v>341</v>
      </c>
      <c r="AC352" s="21">
        <f t="shared" si="152"/>
        <v>999.06197645638304</v>
      </c>
      <c r="AD352" s="21">
        <f t="shared" si="153"/>
        <v>63.290134790283304</v>
      </c>
      <c r="AE352" s="21">
        <f t="shared" si="154"/>
        <v>19050.330571875274</v>
      </c>
      <c r="AG352" s="86">
        <f t="shared" si="155"/>
        <v>341</v>
      </c>
      <c r="AH352" s="21">
        <f t="shared" si="156"/>
        <v>739.00802180949472</v>
      </c>
      <c r="AI352" s="21">
        <f t="shared" si="157"/>
        <v>172.58087240634143</v>
      </c>
      <c r="AJ352" s="21">
        <f t="shared" si="158"/>
        <v>51946.842594308764</v>
      </c>
      <c r="AL352" s="86">
        <f t="shared" si="159"/>
        <v>341</v>
      </c>
      <c r="AM352" s="21">
        <f t="shared" si="160"/>
        <v>553.13345387591653</v>
      </c>
      <c r="AN352" s="21">
        <f t="shared" si="161"/>
        <v>204.87436296360025</v>
      </c>
      <c r="AO352" s="21">
        <f t="shared" si="162"/>
        <v>61667.18325204368</v>
      </c>
    </row>
    <row r="353" spans="4:41" ht="11" customHeight="1">
      <c r="D353" s="74"/>
      <c r="E353" s="75"/>
      <c r="F353" s="76"/>
      <c r="G353" s="75"/>
      <c r="M353" s="85">
        <v>342</v>
      </c>
      <c r="N353" s="33">
        <f t="shared" si="141"/>
        <v>92</v>
      </c>
      <c r="O353" s="33">
        <f t="shared" si="142"/>
        <v>577.16955198975313</v>
      </c>
      <c r="P353" s="30">
        <f t="shared" si="143"/>
        <v>173820.03514891569</v>
      </c>
      <c r="R353" s="86" t="str">
        <f t="shared" si="144"/>
        <v/>
      </c>
      <c r="S353" s="21" t="str">
        <f t="shared" si="145"/>
        <v/>
      </c>
      <c r="T353" s="21" t="str">
        <f t="shared" si="146"/>
        <v/>
      </c>
      <c r="U353" s="21" t="str">
        <f t="shared" si="147"/>
        <v/>
      </c>
      <c r="W353" s="86" t="str">
        <f t="shared" si="148"/>
        <v/>
      </c>
      <c r="X353" s="21" t="str">
        <f t="shared" si="149"/>
        <v/>
      </c>
      <c r="Y353" s="21" t="str">
        <f t="shared" si="163"/>
        <v/>
      </c>
      <c r="Z353" s="21" t="str">
        <f t="shared" si="150"/>
        <v/>
      </c>
      <c r="AB353" s="86">
        <f t="shared" si="151"/>
        <v>342</v>
      </c>
      <c r="AC353" s="21">
        <f t="shared" si="152"/>
        <v>999.06197645638304</v>
      </c>
      <c r="AD353" s="21">
        <f t="shared" si="153"/>
        <v>60.170895318062975</v>
      </c>
      <c r="AE353" s="21">
        <f t="shared" si="154"/>
        <v>18111.439490736957</v>
      </c>
      <c r="AG353" s="86">
        <f t="shared" si="155"/>
        <v>342</v>
      </c>
      <c r="AH353" s="21">
        <f t="shared" si="156"/>
        <v>739.00802180949472</v>
      </c>
      <c r="AI353" s="21">
        <f t="shared" si="157"/>
        <v>170.69278190833089</v>
      </c>
      <c r="AJ353" s="21">
        <f t="shared" si="158"/>
        <v>51378.527354407597</v>
      </c>
      <c r="AL353" s="86">
        <f t="shared" si="159"/>
        <v>342</v>
      </c>
      <c r="AM353" s="21">
        <f t="shared" si="160"/>
        <v>553.13345387591653</v>
      </c>
      <c r="AN353" s="21">
        <f t="shared" si="161"/>
        <v>203.71349932722589</v>
      </c>
      <c r="AO353" s="21">
        <f t="shared" si="162"/>
        <v>61317.763297494988</v>
      </c>
    </row>
    <row r="354" spans="4:41" ht="11" customHeight="1">
      <c r="D354" s="74"/>
      <c r="E354" s="75"/>
      <c r="F354" s="76"/>
      <c r="G354" s="75"/>
      <c r="M354" s="85">
        <v>343</v>
      </c>
      <c r="N354" s="33">
        <f t="shared" si="141"/>
        <v>92</v>
      </c>
      <c r="O354" s="33">
        <f t="shared" si="142"/>
        <v>579.4001171630523</v>
      </c>
      <c r="P354" s="30">
        <f t="shared" si="143"/>
        <v>174491.43526607874</v>
      </c>
      <c r="R354" s="86" t="str">
        <f t="shared" si="144"/>
        <v/>
      </c>
      <c r="S354" s="21" t="str">
        <f t="shared" si="145"/>
        <v/>
      </c>
      <c r="T354" s="21" t="str">
        <f t="shared" si="146"/>
        <v/>
      </c>
      <c r="U354" s="21" t="str">
        <f t="shared" si="147"/>
        <v/>
      </c>
      <c r="W354" s="86" t="str">
        <f t="shared" si="148"/>
        <v/>
      </c>
      <c r="X354" s="21" t="str">
        <f t="shared" si="149"/>
        <v/>
      </c>
      <c r="Y354" s="21" t="str">
        <f t="shared" si="163"/>
        <v/>
      </c>
      <c r="Z354" s="21" t="str">
        <f t="shared" si="150"/>
        <v/>
      </c>
      <c r="AB354" s="86">
        <f t="shared" si="151"/>
        <v>343</v>
      </c>
      <c r="AC354" s="21">
        <f t="shared" si="152"/>
        <v>999.06197645638304</v>
      </c>
      <c r="AD354" s="21">
        <f t="shared" si="153"/>
        <v>57.041258380935254</v>
      </c>
      <c r="AE354" s="21">
        <f t="shared" si="154"/>
        <v>17169.418772661509</v>
      </c>
      <c r="AG354" s="86">
        <f t="shared" si="155"/>
        <v>343</v>
      </c>
      <c r="AH354" s="21">
        <f t="shared" si="156"/>
        <v>739.00802180949472</v>
      </c>
      <c r="AI354" s="21">
        <f t="shared" si="157"/>
        <v>168.798397775327</v>
      </c>
      <c r="AJ354" s="21">
        <f t="shared" si="158"/>
        <v>50808.317730373426</v>
      </c>
      <c r="AL354" s="86">
        <f t="shared" si="159"/>
        <v>343</v>
      </c>
      <c r="AM354" s="21">
        <f t="shared" si="160"/>
        <v>553.13345387591653</v>
      </c>
      <c r="AN354" s="21">
        <f t="shared" si="161"/>
        <v>202.54876614539691</v>
      </c>
      <c r="AO354" s="21">
        <f t="shared" si="162"/>
        <v>60967.178609764465</v>
      </c>
    </row>
    <row r="355" spans="4:41" ht="11" customHeight="1">
      <c r="D355" s="74"/>
      <c r="E355" s="75"/>
      <c r="F355" s="76"/>
      <c r="G355" s="75"/>
      <c r="M355" s="85">
        <v>344</v>
      </c>
      <c r="N355" s="33">
        <f t="shared" si="141"/>
        <v>92</v>
      </c>
      <c r="O355" s="33">
        <f t="shared" si="142"/>
        <v>581.63811755359586</v>
      </c>
      <c r="P355" s="30">
        <f t="shared" si="143"/>
        <v>175165.07338363235</v>
      </c>
      <c r="R355" s="86" t="str">
        <f t="shared" si="144"/>
        <v/>
      </c>
      <c r="S355" s="21" t="str">
        <f t="shared" si="145"/>
        <v/>
      </c>
      <c r="T355" s="21" t="str">
        <f t="shared" si="146"/>
        <v/>
      </c>
      <c r="U355" s="21" t="str">
        <f t="shared" si="147"/>
        <v/>
      </c>
      <c r="W355" s="86" t="str">
        <f t="shared" si="148"/>
        <v/>
      </c>
      <c r="X355" s="21" t="str">
        <f t="shared" si="149"/>
        <v/>
      </c>
      <c r="Y355" s="21" t="str">
        <f t="shared" si="163"/>
        <v/>
      </c>
      <c r="Z355" s="21" t="str">
        <f t="shared" si="150"/>
        <v/>
      </c>
      <c r="AB355" s="86">
        <f t="shared" si="151"/>
        <v>344</v>
      </c>
      <c r="AC355" s="21">
        <f t="shared" si="152"/>
        <v>999.06197645638304</v>
      </c>
      <c r="AD355" s="21">
        <f t="shared" si="153"/>
        <v>53.901189320683756</v>
      </c>
      <c r="AE355" s="21">
        <f t="shared" si="154"/>
        <v>16224.25798552581</v>
      </c>
      <c r="AG355" s="86">
        <f t="shared" si="155"/>
        <v>344</v>
      </c>
      <c r="AH355" s="21">
        <f t="shared" si="156"/>
        <v>739.00802180949472</v>
      </c>
      <c r="AI355" s="21">
        <f t="shared" si="157"/>
        <v>166.89769902854644</v>
      </c>
      <c r="AJ355" s="21">
        <f t="shared" si="158"/>
        <v>50236.207407592476</v>
      </c>
      <c r="AL355" s="86">
        <f t="shared" si="159"/>
        <v>344</v>
      </c>
      <c r="AM355" s="21">
        <f t="shared" si="160"/>
        <v>553.13345387591653</v>
      </c>
      <c r="AN355" s="21">
        <f t="shared" si="161"/>
        <v>201.3801505196285</v>
      </c>
      <c r="AO355" s="21">
        <f t="shared" si="162"/>
        <v>60615.425306408179</v>
      </c>
    </row>
    <row r="356" spans="4:41" ht="11" customHeight="1">
      <c r="D356" s="74"/>
      <c r="E356" s="75"/>
      <c r="F356" s="76"/>
      <c r="G356" s="75"/>
      <c r="M356" s="85">
        <v>345</v>
      </c>
      <c r="N356" s="33">
        <f t="shared" si="141"/>
        <v>92</v>
      </c>
      <c r="O356" s="33">
        <f t="shared" si="142"/>
        <v>583.88357794544117</v>
      </c>
      <c r="P356" s="30">
        <f t="shared" si="143"/>
        <v>175840.95696157779</v>
      </c>
      <c r="R356" s="86" t="str">
        <f t="shared" si="144"/>
        <v/>
      </c>
      <c r="S356" s="21" t="str">
        <f t="shared" si="145"/>
        <v/>
      </c>
      <c r="T356" s="21" t="str">
        <f t="shared" si="146"/>
        <v/>
      </c>
      <c r="U356" s="21" t="str">
        <f t="shared" si="147"/>
        <v/>
      </c>
      <c r="W356" s="86" t="str">
        <f t="shared" si="148"/>
        <v/>
      </c>
      <c r="X356" s="21" t="str">
        <f t="shared" si="149"/>
        <v/>
      </c>
      <c r="Y356" s="21" t="str">
        <f t="shared" si="163"/>
        <v/>
      </c>
      <c r="Z356" s="21" t="str">
        <f t="shared" si="150"/>
        <v/>
      </c>
      <c r="AB356" s="86">
        <f t="shared" si="151"/>
        <v>345</v>
      </c>
      <c r="AC356" s="21">
        <f t="shared" si="152"/>
        <v>999.06197645638304</v>
      </c>
      <c r="AD356" s="21">
        <f t="shared" si="153"/>
        <v>50.750653363564759</v>
      </c>
      <c r="AE356" s="21">
        <f t="shared" si="154"/>
        <v>15275.946662432991</v>
      </c>
      <c r="AG356" s="86">
        <f t="shared" si="155"/>
        <v>345</v>
      </c>
      <c r="AH356" s="21">
        <f t="shared" si="156"/>
        <v>739.00802180949472</v>
      </c>
      <c r="AI356" s="21">
        <f t="shared" si="157"/>
        <v>164.9906646192766</v>
      </c>
      <c r="AJ356" s="21">
        <f t="shared" si="158"/>
        <v>49662.190050402256</v>
      </c>
      <c r="AL356" s="86">
        <f t="shared" si="159"/>
        <v>345</v>
      </c>
      <c r="AM356" s="21">
        <f t="shared" si="160"/>
        <v>553.13345387591653</v>
      </c>
      <c r="AN356" s="21">
        <f t="shared" si="161"/>
        <v>200.20763950844085</v>
      </c>
      <c r="AO356" s="21">
        <f t="shared" si="162"/>
        <v>60262.499492040704</v>
      </c>
    </row>
    <row r="357" spans="4:41" ht="11" customHeight="1">
      <c r="D357" s="74"/>
      <c r="E357" s="75"/>
      <c r="F357" s="76"/>
      <c r="G357" s="75"/>
      <c r="M357" s="85">
        <v>346</v>
      </c>
      <c r="N357" s="33">
        <f t="shared" si="141"/>
        <v>92</v>
      </c>
      <c r="O357" s="33">
        <f t="shared" si="142"/>
        <v>586.13652320525932</v>
      </c>
      <c r="P357" s="30">
        <f t="shared" si="143"/>
        <v>176519.09348478305</v>
      </c>
      <c r="R357" s="86" t="str">
        <f t="shared" si="144"/>
        <v/>
      </c>
      <c r="S357" s="21" t="str">
        <f t="shared" si="145"/>
        <v/>
      </c>
      <c r="T357" s="21" t="str">
        <f t="shared" si="146"/>
        <v/>
      </c>
      <c r="U357" s="21" t="str">
        <f t="shared" si="147"/>
        <v/>
      </c>
      <c r="W357" s="86" t="str">
        <f t="shared" si="148"/>
        <v/>
      </c>
      <c r="X357" s="21" t="str">
        <f t="shared" si="149"/>
        <v/>
      </c>
      <c r="Y357" s="21" t="str">
        <f t="shared" si="163"/>
        <v/>
      </c>
      <c r="Z357" s="21" t="str">
        <f t="shared" si="150"/>
        <v/>
      </c>
      <c r="AB357" s="86">
        <f t="shared" si="151"/>
        <v>346</v>
      </c>
      <c r="AC357" s="21">
        <f t="shared" si="152"/>
        <v>999.06197645638304</v>
      </c>
      <c r="AD357" s="21">
        <f t="shared" si="153"/>
        <v>47.589615619922029</v>
      </c>
      <c r="AE357" s="21">
        <f t="shared" si="154"/>
        <v>14324.474301596529</v>
      </c>
      <c r="AG357" s="86">
        <f t="shared" si="155"/>
        <v>346</v>
      </c>
      <c r="AH357" s="21">
        <f t="shared" si="156"/>
        <v>739.00802180949472</v>
      </c>
      <c r="AI357" s="21">
        <f t="shared" si="157"/>
        <v>163.07727342864254</v>
      </c>
      <c r="AJ357" s="21">
        <f t="shared" si="158"/>
        <v>49086.259302021404</v>
      </c>
      <c r="AL357" s="86">
        <f t="shared" si="159"/>
        <v>346</v>
      </c>
      <c r="AM357" s="21">
        <f t="shared" si="160"/>
        <v>553.13345387591653</v>
      </c>
      <c r="AN357" s="21">
        <f t="shared" si="161"/>
        <v>199.03122012721596</v>
      </c>
      <c r="AO357" s="21">
        <f t="shared" si="162"/>
        <v>59908.397258292003</v>
      </c>
    </row>
    <row r="358" spans="4:41" ht="11" customHeight="1">
      <c r="D358" s="74"/>
      <c r="E358" s="75"/>
      <c r="F358" s="76"/>
      <c r="G358" s="75"/>
      <c r="M358" s="85">
        <v>347</v>
      </c>
      <c r="N358" s="33">
        <f t="shared" si="141"/>
        <v>92</v>
      </c>
      <c r="O358" s="33">
        <f t="shared" si="142"/>
        <v>588.39697828261012</v>
      </c>
      <c r="P358" s="30">
        <f t="shared" si="143"/>
        <v>177199.49046306565</v>
      </c>
      <c r="R358" s="86" t="str">
        <f t="shared" si="144"/>
        <v/>
      </c>
      <c r="S358" s="21" t="str">
        <f t="shared" si="145"/>
        <v/>
      </c>
      <c r="T358" s="21" t="str">
        <f t="shared" si="146"/>
        <v/>
      </c>
      <c r="U358" s="21" t="str">
        <f t="shared" si="147"/>
        <v/>
      </c>
      <c r="W358" s="86" t="str">
        <f t="shared" si="148"/>
        <v/>
      </c>
      <c r="X358" s="21" t="str">
        <f t="shared" si="149"/>
        <v/>
      </c>
      <c r="Y358" s="21" t="str">
        <f t="shared" si="163"/>
        <v/>
      </c>
      <c r="Z358" s="21" t="str">
        <f t="shared" si="150"/>
        <v/>
      </c>
      <c r="AB358" s="86">
        <f t="shared" si="151"/>
        <v>347</v>
      </c>
      <c r="AC358" s="21">
        <f t="shared" si="152"/>
        <v>999.06197645638304</v>
      </c>
      <c r="AD358" s="21">
        <f t="shared" si="153"/>
        <v>44.418041083800489</v>
      </c>
      <c r="AE358" s="21">
        <f t="shared" si="154"/>
        <v>13369.830366223945</v>
      </c>
      <c r="AG358" s="86">
        <f t="shared" si="155"/>
        <v>347</v>
      </c>
      <c r="AH358" s="21">
        <f t="shared" si="156"/>
        <v>739.00802180949472</v>
      </c>
      <c r="AI358" s="21">
        <f t="shared" si="157"/>
        <v>161.15750426737304</v>
      </c>
      <c r="AJ358" s="21">
        <f t="shared" si="158"/>
        <v>48508.408784479281</v>
      </c>
      <c r="AL358" s="86">
        <f t="shared" si="159"/>
        <v>347</v>
      </c>
      <c r="AM358" s="21">
        <f t="shared" si="160"/>
        <v>553.13345387591653</v>
      </c>
      <c r="AN358" s="21">
        <f t="shared" si="161"/>
        <v>197.85087934805361</v>
      </c>
      <c r="AO358" s="21">
        <f t="shared" si="162"/>
        <v>59553.114683764135</v>
      </c>
    </row>
    <row r="359" spans="4:41" ht="11" customHeight="1">
      <c r="D359" s="74"/>
      <c r="E359" s="75"/>
      <c r="F359" s="76"/>
      <c r="G359" s="75"/>
      <c r="M359" s="85">
        <v>348</v>
      </c>
      <c r="N359" s="33">
        <f t="shared" si="141"/>
        <v>92</v>
      </c>
      <c r="O359" s="33">
        <f t="shared" si="142"/>
        <v>590.66496821021883</v>
      </c>
      <c r="P359" s="30">
        <f t="shared" si="143"/>
        <v>177882.15543127587</v>
      </c>
      <c r="R359" s="86" t="str">
        <f t="shared" si="144"/>
        <v/>
      </c>
      <c r="S359" s="21" t="str">
        <f t="shared" si="145"/>
        <v/>
      </c>
      <c r="T359" s="21" t="str">
        <f t="shared" si="146"/>
        <v/>
      </c>
      <c r="U359" s="21" t="str">
        <f t="shared" si="147"/>
        <v/>
      </c>
      <c r="W359" s="86" t="str">
        <f t="shared" si="148"/>
        <v/>
      </c>
      <c r="X359" s="21" t="str">
        <f t="shared" si="149"/>
        <v/>
      </c>
      <c r="Y359" s="21" t="str">
        <f t="shared" si="163"/>
        <v/>
      </c>
      <c r="Z359" s="21" t="str">
        <f t="shared" si="150"/>
        <v/>
      </c>
      <c r="AB359" s="86">
        <f t="shared" si="151"/>
        <v>348</v>
      </c>
      <c r="AC359" s="21">
        <f t="shared" si="152"/>
        <v>999.06197645638304</v>
      </c>
      <c r="AD359" s="21">
        <f t="shared" si="153"/>
        <v>41.235894632558541</v>
      </c>
      <c r="AE359" s="21">
        <f t="shared" si="154"/>
        <v>12412.00428440012</v>
      </c>
      <c r="AG359" s="86">
        <f t="shared" si="155"/>
        <v>348</v>
      </c>
      <c r="AH359" s="21">
        <f t="shared" si="156"/>
        <v>739.00802180949472</v>
      </c>
      <c r="AI359" s="21">
        <f t="shared" si="157"/>
        <v>159.23133587556595</v>
      </c>
      <c r="AJ359" s="21">
        <f t="shared" si="158"/>
        <v>47928.632098545349</v>
      </c>
      <c r="AL359" s="86">
        <f t="shared" si="159"/>
        <v>348</v>
      </c>
      <c r="AM359" s="21">
        <f t="shared" si="160"/>
        <v>553.13345387591653</v>
      </c>
      <c r="AN359" s="21">
        <f t="shared" si="161"/>
        <v>196.66660409962739</v>
      </c>
      <c r="AO359" s="21">
        <f t="shared" si="162"/>
        <v>59196.647833987845</v>
      </c>
    </row>
    <row r="360" spans="4:41" ht="11" customHeight="1">
      <c r="D360" s="74"/>
      <c r="E360" s="75"/>
      <c r="F360" s="76"/>
      <c r="G360" s="75"/>
      <c r="M360" s="85">
        <v>349</v>
      </c>
      <c r="N360" s="33">
        <f t="shared" si="141"/>
        <v>92</v>
      </c>
      <c r="O360" s="33">
        <f t="shared" si="142"/>
        <v>592.94051810425287</v>
      </c>
      <c r="P360" s="30">
        <f t="shared" si="143"/>
        <v>178567.09594938011</v>
      </c>
      <c r="R360" s="86" t="str">
        <f t="shared" si="144"/>
        <v/>
      </c>
      <c r="S360" s="21" t="str">
        <f t="shared" si="145"/>
        <v/>
      </c>
      <c r="T360" s="21" t="str">
        <f t="shared" si="146"/>
        <v/>
      </c>
      <c r="U360" s="21" t="str">
        <f t="shared" si="147"/>
        <v/>
      </c>
      <c r="W360" s="86" t="str">
        <f t="shared" si="148"/>
        <v/>
      </c>
      <c r="X360" s="21" t="str">
        <f t="shared" si="149"/>
        <v/>
      </c>
      <c r="Y360" s="21" t="str">
        <f t="shared" si="163"/>
        <v/>
      </c>
      <c r="Z360" s="21" t="str">
        <f t="shared" si="150"/>
        <v/>
      </c>
      <c r="AB360" s="86">
        <f t="shared" si="151"/>
        <v>349</v>
      </c>
      <c r="AC360" s="21">
        <f t="shared" si="152"/>
        <v>999.06197645638304</v>
      </c>
      <c r="AD360" s="21">
        <f t="shared" si="153"/>
        <v>38.043141026479127</v>
      </c>
      <c r="AE360" s="21">
        <f t="shared" si="154"/>
        <v>11450.985448970216</v>
      </c>
      <c r="AG360" s="86">
        <f t="shared" si="155"/>
        <v>349</v>
      </c>
      <c r="AH360" s="21">
        <f t="shared" si="156"/>
        <v>739.00802180949472</v>
      </c>
      <c r="AI360" s="21">
        <f t="shared" si="157"/>
        <v>157.29874692245286</v>
      </c>
      <c r="AJ360" s="21">
        <f t="shared" si="158"/>
        <v>47346.922823658308</v>
      </c>
      <c r="AL360" s="86">
        <f t="shared" si="159"/>
        <v>349</v>
      </c>
      <c r="AM360" s="21">
        <f t="shared" si="160"/>
        <v>553.13345387591653</v>
      </c>
      <c r="AN360" s="21">
        <f t="shared" si="161"/>
        <v>195.47838126703974</v>
      </c>
      <c r="AO360" s="21">
        <f t="shared" si="162"/>
        <v>58838.99276137897</v>
      </c>
    </row>
    <row r="361" spans="4:41" ht="11" customHeight="1">
      <c r="D361" s="74"/>
      <c r="E361" s="75"/>
      <c r="F361" s="76"/>
      <c r="G361" s="75"/>
      <c r="M361" s="85">
        <v>350</v>
      </c>
      <c r="N361" s="33">
        <f t="shared" si="141"/>
        <v>92</v>
      </c>
      <c r="O361" s="33">
        <f t="shared" si="142"/>
        <v>595.22365316460036</v>
      </c>
      <c r="P361" s="30">
        <f t="shared" si="143"/>
        <v>179254.31960254471</v>
      </c>
      <c r="R361" s="86" t="str">
        <f t="shared" si="144"/>
        <v/>
      </c>
      <c r="S361" s="21" t="str">
        <f t="shared" si="145"/>
        <v/>
      </c>
      <c r="T361" s="21" t="str">
        <f t="shared" si="146"/>
        <v/>
      </c>
      <c r="U361" s="21" t="str">
        <f t="shared" si="147"/>
        <v/>
      </c>
      <c r="W361" s="86" t="str">
        <f t="shared" si="148"/>
        <v/>
      </c>
      <c r="X361" s="21" t="str">
        <f t="shared" si="149"/>
        <v/>
      </c>
      <c r="Y361" s="21" t="str">
        <f t="shared" si="163"/>
        <v/>
      </c>
      <c r="Z361" s="21" t="str">
        <f t="shared" si="150"/>
        <v/>
      </c>
      <c r="AB361" s="86">
        <f t="shared" si="151"/>
        <v>350</v>
      </c>
      <c r="AC361" s="21">
        <f t="shared" si="152"/>
        <v>999.06197645638304</v>
      </c>
      <c r="AD361" s="21">
        <f t="shared" si="153"/>
        <v>34.839744908379437</v>
      </c>
      <c r="AE361" s="21">
        <f t="shared" si="154"/>
        <v>10486.763217422211</v>
      </c>
      <c r="AG361" s="86">
        <f t="shared" si="155"/>
        <v>350</v>
      </c>
      <c r="AH361" s="21">
        <f t="shared" si="156"/>
        <v>739.00802180949472</v>
      </c>
      <c r="AI361" s="21">
        <f t="shared" si="157"/>
        <v>155.3597160061627</v>
      </c>
      <c r="AJ361" s="21">
        <f t="shared" si="158"/>
        <v>46763.274517854974</v>
      </c>
      <c r="AL361" s="86">
        <f t="shared" si="159"/>
        <v>350</v>
      </c>
      <c r="AM361" s="21">
        <f t="shared" si="160"/>
        <v>553.13345387591653</v>
      </c>
      <c r="AN361" s="21">
        <f t="shared" si="161"/>
        <v>194.28619769167685</v>
      </c>
      <c r="AO361" s="21">
        <f t="shared" si="162"/>
        <v>58480.145505194727</v>
      </c>
    </row>
    <row r="362" spans="4:41" ht="11" customHeight="1">
      <c r="D362" s="74"/>
      <c r="E362" s="75"/>
      <c r="F362" s="76"/>
      <c r="G362" s="75"/>
      <c r="M362" s="85">
        <v>351</v>
      </c>
      <c r="N362" s="33">
        <f t="shared" si="141"/>
        <v>92</v>
      </c>
      <c r="O362" s="33">
        <f t="shared" si="142"/>
        <v>597.51439867514898</v>
      </c>
      <c r="P362" s="30">
        <f t="shared" si="143"/>
        <v>179943.83400121986</v>
      </c>
      <c r="R362" s="86" t="str">
        <f t="shared" si="144"/>
        <v/>
      </c>
      <c r="S362" s="21" t="str">
        <f t="shared" si="145"/>
        <v/>
      </c>
      <c r="T362" s="21" t="str">
        <f t="shared" si="146"/>
        <v/>
      </c>
      <c r="U362" s="21" t="str">
        <f t="shared" si="147"/>
        <v/>
      </c>
      <c r="W362" s="86" t="str">
        <f t="shared" si="148"/>
        <v/>
      </c>
      <c r="X362" s="21" t="str">
        <f t="shared" si="149"/>
        <v/>
      </c>
      <c r="Y362" s="21" t="str">
        <f t="shared" si="163"/>
        <v/>
      </c>
      <c r="Z362" s="21" t="str">
        <f t="shared" si="150"/>
        <v/>
      </c>
      <c r="AB362" s="86">
        <f t="shared" si="151"/>
        <v>351</v>
      </c>
      <c r="AC362" s="21">
        <f t="shared" si="152"/>
        <v>999.06197645638304</v>
      </c>
      <c r="AD362" s="21">
        <f t="shared" si="153"/>
        <v>31.625670803219425</v>
      </c>
      <c r="AE362" s="21">
        <f t="shared" si="154"/>
        <v>9519.326911769047</v>
      </c>
      <c r="AG362" s="86">
        <f t="shared" si="155"/>
        <v>351</v>
      </c>
      <c r="AH362" s="21">
        <f t="shared" si="156"/>
        <v>739.00802180949472</v>
      </c>
      <c r="AI362" s="21">
        <f t="shared" si="157"/>
        <v>153.41422165348493</v>
      </c>
      <c r="AJ362" s="21">
        <f t="shared" si="158"/>
        <v>46177.680717698961</v>
      </c>
      <c r="AL362" s="86">
        <f t="shared" si="159"/>
        <v>351</v>
      </c>
      <c r="AM362" s="21">
        <f t="shared" si="160"/>
        <v>553.13345387591653</v>
      </c>
      <c r="AN362" s="21">
        <f t="shared" si="161"/>
        <v>193.0900401710627</v>
      </c>
      <c r="AO362" s="21">
        <f t="shared" si="162"/>
        <v>58120.102091489869</v>
      </c>
    </row>
    <row r="363" spans="4:41" ht="11" customHeight="1">
      <c r="D363" s="74"/>
      <c r="E363" s="75"/>
      <c r="F363" s="76"/>
      <c r="G363" s="75"/>
      <c r="M363" s="85">
        <v>352</v>
      </c>
      <c r="N363" s="33">
        <f t="shared" si="141"/>
        <v>92</v>
      </c>
      <c r="O363" s="33">
        <f t="shared" si="142"/>
        <v>599.81278000406621</v>
      </c>
      <c r="P363" s="30">
        <f t="shared" si="143"/>
        <v>180635.64678122391</v>
      </c>
      <c r="R363" s="86" t="str">
        <f t="shared" si="144"/>
        <v/>
      </c>
      <c r="S363" s="21" t="str">
        <f t="shared" si="145"/>
        <v/>
      </c>
      <c r="T363" s="21" t="str">
        <f t="shared" si="146"/>
        <v/>
      </c>
      <c r="U363" s="21" t="str">
        <f t="shared" si="147"/>
        <v/>
      </c>
      <c r="W363" s="86" t="str">
        <f t="shared" si="148"/>
        <v/>
      </c>
      <c r="X363" s="21" t="str">
        <f t="shared" si="149"/>
        <v/>
      </c>
      <c r="Y363" s="21" t="str">
        <f t="shared" si="163"/>
        <v/>
      </c>
      <c r="Z363" s="21" t="str">
        <f t="shared" si="150"/>
        <v/>
      </c>
      <c r="AB363" s="86">
        <f t="shared" si="151"/>
        <v>352</v>
      </c>
      <c r="AC363" s="21">
        <f t="shared" si="152"/>
        <v>999.06197645638304</v>
      </c>
      <c r="AD363" s="21">
        <f t="shared" si="153"/>
        <v>28.400883117708876</v>
      </c>
      <c r="AE363" s="21">
        <f t="shared" si="154"/>
        <v>8548.6658184303724</v>
      </c>
      <c r="AG363" s="86">
        <f t="shared" si="155"/>
        <v>352</v>
      </c>
      <c r="AH363" s="21">
        <f t="shared" si="156"/>
        <v>739.00802180949472</v>
      </c>
      <c r="AI363" s="21">
        <f t="shared" si="157"/>
        <v>151.46224231963154</v>
      </c>
      <c r="AJ363" s="21">
        <f t="shared" si="158"/>
        <v>45590.134938209099</v>
      </c>
      <c r="AL363" s="86">
        <f t="shared" si="159"/>
        <v>352</v>
      </c>
      <c r="AM363" s="21">
        <f t="shared" si="160"/>
        <v>553.13345387591653</v>
      </c>
      <c r="AN363" s="21">
        <f t="shared" si="161"/>
        <v>191.8898954587132</v>
      </c>
      <c r="AO363" s="21">
        <f t="shared" si="162"/>
        <v>57758.858533072664</v>
      </c>
    </row>
    <row r="364" spans="4:41" ht="11" customHeight="1">
      <c r="D364" s="74"/>
      <c r="E364" s="75"/>
      <c r="F364" s="76"/>
      <c r="G364" s="75"/>
      <c r="M364" s="85">
        <v>353</v>
      </c>
      <c r="N364" s="33">
        <f t="shared" si="141"/>
        <v>92</v>
      </c>
      <c r="O364" s="33">
        <f t="shared" si="142"/>
        <v>602.1188226040797</v>
      </c>
      <c r="P364" s="30">
        <f t="shared" si="143"/>
        <v>181329.76560382798</v>
      </c>
      <c r="R364" s="86" t="str">
        <f t="shared" si="144"/>
        <v/>
      </c>
      <c r="S364" s="21" t="str">
        <f t="shared" si="145"/>
        <v/>
      </c>
      <c r="T364" s="21" t="str">
        <f t="shared" si="146"/>
        <v/>
      </c>
      <c r="U364" s="21" t="str">
        <f t="shared" si="147"/>
        <v/>
      </c>
      <c r="W364" s="86" t="str">
        <f t="shared" si="148"/>
        <v/>
      </c>
      <c r="X364" s="21" t="str">
        <f t="shared" si="149"/>
        <v/>
      </c>
      <c r="Y364" s="21" t="str">
        <f t="shared" si="163"/>
        <v/>
      </c>
      <c r="Z364" s="21" t="str">
        <f t="shared" si="150"/>
        <v/>
      </c>
      <c r="AB364" s="86">
        <f t="shared" si="151"/>
        <v>353</v>
      </c>
      <c r="AC364" s="21">
        <f t="shared" si="152"/>
        <v>999.06197645638304</v>
      </c>
      <c r="AD364" s="21">
        <f t="shared" si="153"/>
        <v>25.165346139913296</v>
      </c>
      <c r="AE364" s="21">
        <f t="shared" si="154"/>
        <v>7574.7691881139026</v>
      </c>
      <c r="AG364" s="86">
        <f t="shared" si="155"/>
        <v>353</v>
      </c>
      <c r="AH364" s="21">
        <f t="shared" si="156"/>
        <v>739.00802180949472</v>
      </c>
      <c r="AI364" s="21">
        <f t="shared" si="157"/>
        <v>149.50375638799869</v>
      </c>
      <c r="AJ364" s="21">
        <f t="shared" si="158"/>
        <v>45000.6306727876</v>
      </c>
      <c r="AL364" s="86">
        <f t="shared" si="159"/>
        <v>353</v>
      </c>
      <c r="AM364" s="21">
        <f t="shared" si="160"/>
        <v>553.13345387591653</v>
      </c>
      <c r="AN364" s="21">
        <f t="shared" si="161"/>
        <v>190.68575026398915</v>
      </c>
      <c r="AO364" s="21">
        <f t="shared" si="162"/>
        <v>57396.410829460736</v>
      </c>
    </row>
    <row r="365" spans="4:41" ht="11" customHeight="1">
      <c r="D365" s="74"/>
      <c r="E365" s="75"/>
      <c r="F365" s="76"/>
      <c r="G365" s="75"/>
      <c r="M365" s="85">
        <v>354</v>
      </c>
      <c r="N365" s="33">
        <f t="shared" si="141"/>
        <v>92</v>
      </c>
      <c r="O365" s="33">
        <f t="shared" si="142"/>
        <v>604.43255201275997</v>
      </c>
      <c r="P365" s="30">
        <f t="shared" si="143"/>
        <v>182026.19815584074</v>
      </c>
      <c r="R365" s="86" t="str">
        <f t="shared" si="144"/>
        <v/>
      </c>
      <c r="S365" s="21" t="str">
        <f t="shared" si="145"/>
        <v/>
      </c>
      <c r="T365" s="21" t="str">
        <f t="shared" si="146"/>
        <v/>
      </c>
      <c r="U365" s="21" t="str">
        <f t="shared" si="147"/>
        <v/>
      </c>
      <c r="W365" s="86" t="str">
        <f t="shared" si="148"/>
        <v/>
      </c>
      <c r="X365" s="21" t="str">
        <f t="shared" si="149"/>
        <v/>
      </c>
      <c r="Y365" s="21" t="str">
        <f t="shared" si="163"/>
        <v/>
      </c>
      <c r="Z365" s="21" t="str">
        <f t="shared" si="150"/>
        <v/>
      </c>
      <c r="AB365" s="86">
        <f t="shared" si="151"/>
        <v>354</v>
      </c>
      <c r="AC365" s="21">
        <f t="shared" si="152"/>
        <v>999.06197645638304</v>
      </c>
      <c r="AD365" s="21">
        <f t="shared" si="153"/>
        <v>21.919024038858399</v>
      </c>
      <c r="AE365" s="21">
        <f t="shared" si="154"/>
        <v>6597.626235696378</v>
      </c>
      <c r="AG365" s="86">
        <f t="shared" si="155"/>
        <v>354</v>
      </c>
      <c r="AH365" s="21">
        <f t="shared" si="156"/>
        <v>739.00802180949472</v>
      </c>
      <c r="AI365" s="21">
        <f t="shared" si="157"/>
        <v>147.53874216992702</v>
      </c>
      <c r="AJ365" s="21">
        <f t="shared" si="158"/>
        <v>44409.161393148031</v>
      </c>
      <c r="AL365" s="86">
        <f t="shared" si="159"/>
        <v>354</v>
      </c>
      <c r="AM365" s="21">
        <f t="shared" si="160"/>
        <v>553.13345387591653</v>
      </c>
      <c r="AN365" s="21">
        <f t="shared" si="161"/>
        <v>189.47759125194941</v>
      </c>
      <c r="AO365" s="21">
        <f t="shared" si="162"/>
        <v>57032.754966836765</v>
      </c>
    </row>
    <row r="366" spans="4:41" ht="11" customHeight="1">
      <c r="D366" s="74"/>
      <c r="E366" s="75"/>
      <c r="F366" s="76"/>
      <c r="G366" s="75"/>
      <c r="M366" s="85">
        <v>355</v>
      </c>
      <c r="N366" s="33">
        <f t="shared" si="141"/>
        <v>92</v>
      </c>
      <c r="O366" s="33">
        <f t="shared" si="142"/>
        <v>606.75399385280252</v>
      </c>
      <c r="P366" s="30">
        <f t="shared" si="143"/>
        <v>182724.95214969353</v>
      </c>
      <c r="R366" s="86" t="str">
        <f t="shared" si="144"/>
        <v/>
      </c>
      <c r="S366" s="21" t="str">
        <f t="shared" si="145"/>
        <v/>
      </c>
      <c r="T366" s="21" t="str">
        <f t="shared" si="146"/>
        <v/>
      </c>
      <c r="U366" s="21" t="str">
        <f t="shared" si="147"/>
        <v/>
      </c>
      <c r="W366" s="86" t="str">
        <f t="shared" si="148"/>
        <v/>
      </c>
      <c r="X366" s="21" t="str">
        <f t="shared" si="149"/>
        <v/>
      </c>
      <c r="Y366" s="21" t="str">
        <f t="shared" si="163"/>
        <v/>
      </c>
      <c r="Z366" s="21" t="str">
        <f t="shared" si="150"/>
        <v/>
      </c>
      <c r="AB366" s="86">
        <f t="shared" si="151"/>
        <v>355</v>
      </c>
      <c r="AC366" s="21">
        <f t="shared" si="152"/>
        <v>999.06197645638304</v>
      </c>
      <c r="AD366" s="21">
        <f t="shared" si="153"/>
        <v>18.661880864133316</v>
      </c>
      <c r="AE366" s="21">
        <f t="shared" si="154"/>
        <v>5617.2261401041278</v>
      </c>
      <c r="AG366" s="86">
        <f t="shared" si="155"/>
        <v>355</v>
      </c>
      <c r="AH366" s="21">
        <f t="shared" si="156"/>
        <v>739.00802180949472</v>
      </c>
      <c r="AI366" s="21">
        <f t="shared" si="157"/>
        <v>145.56717790446177</v>
      </c>
      <c r="AJ366" s="21">
        <f t="shared" si="158"/>
        <v>43815.720549243</v>
      </c>
      <c r="AL366" s="86">
        <f t="shared" si="159"/>
        <v>355</v>
      </c>
      <c r="AM366" s="21">
        <f t="shared" si="160"/>
        <v>553.13345387591653</v>
      </c>
      <c r="AN366" s="21">
        <f t="shared" si="161"/>
        <v>188.26540504320283</v>
      </c>
      <c r="AO366" s="21">
        <f t="shared" si="162"/>
        <v>56667.886918004049</v>
      </c>
    </row>
    <row r="367" spans="4:41" ht="11" customHeight="1">
      <c r="D367" s="74"/>
      <c r="E367" s="75"/>
      <c r="F367" s="76"/>
      <c r="G367" s="75"/>
      <c r="M367" s="85">
        <v>356</v>
      </c>
      <c r="N367" s="33">
        <f t="shared" si="141"/>
        <v>92</v>
      </c>
      <c r="O367" s="33">
        <f t="shared" si="142"/>
        <v>609.08317383231179</v>
      </c>
      <c r="P367" s="30">
        <f t="shared" si="143"/>
        <v>183426.03532352584</v>
      </c>
      <c r="R367" s="86" t="str">
        <f t="shared" si="144"/>
        <v/>
      </c>
      <c r="S367" s="21" t="str">
        <f t="shared" si="145"/>
        <v/>
      </c>
      <c r="T367" s="21" t="str">
        <f t="shared" si="146"/>
        <v/>
      </c>
      <c r="U367" s="21" t="str">
        <f t="shared" si="147"/>
        <v/>
      </c>
      <c r="W367" s="86" t="str">
        <f t="shared" si="148"/>
        <v/>
      </c>
      <c r="X367" s="21" t="str">
        <f t="shared" si="149"/>
        <v/>
      </c>
      <c r="Y367" s="21" t="str">
        <f t="shared" si="163"/>
        <v/>
      </c>
      <c r="Z367" s="21" t="str">
        <f t="shared" si="150"/>
        <v/>
      </c>
      <c r="AB367" s="86">
        <f t="shared" si="151"/>
        <v>356</v>
      </c>
      <c r="AC367" s="21">
        <f t="shared" si="152"/>
        <v>999.06197645638304</v>
      </c>
      <c r="AD367" s="21">
        <f t="shared" si="153"/>
        <v>15.393880545492484</v>
      </c>
      <c r="AE367" s="21">
        <f t="shared" si="154"/>
        <v>4633.5580441932379</v>
      </c>
      <c r="AG367" s="86">
        <f t="shared" si="155"/>
        <v>356</v>
      </c>
      <c r="AH367" s="21">
        <f t="shared" si="156"/>
        <v>739.00802180949472</v>
      </c>
      <c r="AI367" s="21">
        <f t="shared" si="157"/>
        <v>143.58904175811168</v>
      </c>
      <c r="AJ367" s="21">
        <f t="shared" si="158"/>
        <v>43220.301569191615</v>
      </c>
      <c r="AL367" s="86">
        <f t="shared" si="159"/>
        <v>356</v>
      </c>
      <c r="AM367" s="21">
        <f t="shared" si="160"/>
        <v>553.13345387591653</v>
      </c>
      <c r="AN367" s="21">
        <f t="shared" si="161"/>
        <v>187.04917821376046</v>
      </c>
      <c r="AO367" s="21">
        <f t="shared" si="162"/>
        <v>56301.802642341892</v>
      </c>
    </row>
    <row r="368" spans="4:41" ht="11" customHeight="1">
      <c r="D368" s="74"/>
      <c r="E368" s="75"/>
      <c r="F368" s="76"/>
      <c r="G368" s="75"/>
      <c r="M368" s="85">
        <v>357</v>
      </c>
      <c r="N368" s="33">
        <f t="shared" si="141"/>
        <v>92</v>
      </c>
      <c r="O368" s="33">
        <f t="shared" si="142"/>
        <v>611.42011774508615</v>
      </c>
      <c r="P368" s="30">
        <f t="shared" si="143"/>
        <v>184129.45544127093</v>
      </c>
      <c r="R368" s="86" t="str">
        <f t="shared" si="144"/>
        <v/>
      </c>
      <c r="S368" s="21" t="str">
        <f t="shared" si="145"/>
        <v/>
      </c>
      <c r="T368" s="21" t="str">
        <f t="shared" si="146"/>
        <v/>
      </c>
      <c r="U368" s="21" t="str">
        <f t="shared" si="147"/>
        <v/>
      </c>
      <c r="W368" s="86" t="str">
        <f t="shared" si="148"/>
        <v/>
      </c>
      <c r="X368" s="21" t="str">
        <f t="shared" si="149"/>
        <v/>
      </c>
      <c r="Y368" s="21" t="str">
        <f t="shared" si="163"/>
        <v/>
      </c>
      <c r="Z368" s="21" t="str">
        <f t="shared" si="150"/>
        <v/>
      </c>
      <c r="AB368" s="86">
        <f t="shared" si="151"/>
        <v>357</v>
      </c>
      <c r="AC368" s="21">
        <f t="shared" si="152"/>
        <v>999.06197645638304</v>
      </c>
      <c r="AD368" s="21">
        <f t="shared" si="153"/>
        <v>12.114986892456182</v>
      </c>
      <c r="AE368" s="21">
        <f t="shared" si="154"/>
        <v>3646.6110546293112</v>
      </c>
      <c r="AG368" s="86">
        <f t="shared" si="155"/>
        <v>357</v>
      </c>
      <c r="AH368" s="21">
        <f t="shared" si="156"/>
        <v>739.00802180949472</v>
      </c>
      <c r="AI368" s="21">
        <f t="shared" si="157"/>
        <v>141.60431182460707</v>
      </c>
      <c r="AJ368" s="21">
        <f t="shared" si="158"/>
        <v>42622.897859206729</v>
      </c>
      <c r="AL368" s="86">
        <f t="shared" si="159"/>
        <v>357</v>
      </c>
      <c r="AM368" s="21">
        <f t="shared" si="160"/>
        <v>553.13345387591653</v>
      </c>
      <c r="AN368" s="21">
        <f t="shared" si="161"/>
        <v>185.82889729488659</v>
      </c>
      <c r="AO368" s="21">
        <f t="shared" si="162"/>
        <v>55934.498085760861</v>
      </c>
    </row>
    <row r="369" spans="4:41" ht="11" customHeight="1">
      <c r="D369" s="74"/>
      <c r="E369" s="75"/>
      <c r="F369" s="76"/>
      <c r="G369" s="75"/>
      <c r="M369" s="85">
        <v>358</v>
      </c>
      <c r="N369" s="33">
        <f t="shared" si="141"/>
        <v>92</v>
      </c>
      <c r="O369" s="33">
        <f t="shared" si="142"/>
        <v>613.76485147090307</v>
      </c>
      <c r="P369" s="30">
        <f t="shared" si="143"/>
        <v>184835.22029274184</v>
      </c>
      <c r="R369" s="86" t="str">
        <f t="shared" si="144"/>
        <v/>
      </c>
      <c r="S369" s="21" t="str">
        <f t="shared" si="145"/>
        <v/>
      </c>
      <c r="T369" s="21" t="str">
        <f t="shared" si="146"/>
        <v/>
      </c>
      <c r="U369" s="21" t="str">
        <f t="shared" si="147"/>
        <v/>
      </c>
      <c r="W369" s="86" t="str">
        <f t="shared" si="148"/>
        <v/>
      </c>
      <c r="X369" s="21" t="str">
        <f t="shared" si="149"/>
        <v/>
      </c>
      <c r="Y369" s="21" t="str">
        <f t="shared" si="163"/>
        <v/>
      </c>
      <c r="Z369" s="21" t="str">
        <f t="shared" si="150"/>
        <v/>
      </c>
      <c r="AB369" s="86">
        <f t="shared" si="151"/>
        <v>358</v>
      </c>
      <c r="AC369" s="21">
        <f t="shared" si="152"/>
        <v>999.06197645638304</v>
      </c>
      <c r="AD369" s="21">
        <f t="shared" si="153"/>
        <v>8.8251635939097604</v>
      </c>
      <c r="AE369" s="21">
        <f t="shared" si="154"/>
        <v>2656.3742417668377</v>
      </c>
      <c r="AG369" s="86">
        <f t="shared" si="155"/>
        <v>358</v>
      </c>
      <c r="AH369" s="21">
        <f t="shared" si="156"/>
        <v>739.00802180949472</v>
      </c>
      <c r="AI369" s="21">
        <f t="shared" si="157"/>
        <v>139.61296612465745</v>
      </c>
      <c r="AJ369" s="21">
        <f t="shared" si="158"/>
        <v>42023.502803521893</v>
      </c>
      <c r="AL369" s="86">
        <f t="shared" si="159"/>
        <v>358</v>
      </c>
      <c r="AM369" s="21">
        <f t="shared" si="160"/>
        <v>553.13345387591653</v>
      </c>
      <c r="AN369" s="21">
        <f t="shared" si="161"/>
        <v>184.60454877294981</v>
      </c>
      <c r="AO369" s="21">
        <f t="shared" si="162"/>
        <v>55565.969180657892</v>
      </c>
    </row>
    <row r="370" spans="4:41" ht="11" customHeight="1">
      <c r="D370" s="74"/>
      <c r="E370" s="75"/>
      <c r="F370" s="76"/>
      <c r="G370" s="75"/>
      <c r="M370" s="85">
        <v>359</v>
      </c>
      <c r="N370" s="33">
        <f t="shared" si="141"/>
        <v>92</v>
      </c>
      <c r="O370" s="33">
        <f t="shared" si="142"/>
        <v>616.11740097580616</v>
      </c>
      <c r="P370" s="30">
        <f t="shared" si="143"/>
        <v>185543.33769371765</v>
      </c>
      <c r="R370" s="86" t="str">
        <f t="shared" si="144"/>
        <v/>
      </c>
      <c r="S370" s="21" t="str">
        <f t="shared" si="145"/>
        <v/>
      </c>
      <c r="T370" s="21" t="str">
        <f t="shared" si="146"/>
        <v/>
      </c>
      <c r="U370" s="21" t="str">
        <f t="shared" si="147"/>
        <v/>
      </c>
      <c r="W370" s="86" t="str">
        <f t="shared" si="148"/>
        <v/>
      </c>
      <c r="X370" s="21" t="str">
        <f t="shared" si="149"/>
        <v/>
      </c>
      <c r="Y370" s="21" t="str">
        <f t="shared" si="163"/>
        <v/>
      </c>
      <c r="Z370" s="21" t="str">
        <f t="shared" si="150"/>
        <v/>
      </c>
      <c r="AB370" s="86">
        <f t="shared" si="151"/>
        <v>359</v>
      </c>
      <c r="AC370" s="21">
        <f t="shared" si="152"/>
        <v>999.06197645638304</v>
      </c>
      <c r="AD370" s="21">
        <f t="shared" si="153"/>
        <v>5.5243742177015163</v>
      </c>
      <c r="AE370" s="21">
        <f t="shared" si="154"/>
        <v>1662.8366395281562</v>
      </c>
      <c r="AG370" s="86">
        <f t="shared" si="155"/>
        <v>359</v>
      </c>
      <c r="AH370" s="21">
        <f t="shared" si="156"/>
        <v>739.00802180949472</v>
      </c>
      <c r="AI370" s="21">
        <f t="shared" si="157"/>
        <v>137.61498260570798</v>
      </c>
      <c r="AJ370" s="21">
        <f t="shared" si="158"/>
        <v>41422.109764318106</v>
      </c>
      <c r="AL370" s="86">
        <f t="shared" si="159"/>
        <v>359</v>
      </c>
      <c r="AM370" s="21">
        <f t="shared" si="160"/>
        <v>553.13345387591653</v>
      </c>
      <c r="AN370" s="21">
        <f t="shared" si="161"/>
        <v>183.37611908927326</v>
      </c>
      <c r="AO370" s="21">
        <f t="shared" si="162"/>
        <v>55196.21184587125</v>
      </c>
    </row>
    <row r="371" spans="4:41" ht="11" customHeight="1">
      <c r="D371" s="74"/>
      <c r="E371" s="75"/>
      <c r="F371" s="76"/>
      <c r="G371" s="75"/>
      <c r="M371" s="85">
        <v>360</v>
      </c>
      <c r="N371" s="33">
        <f t="shared" si="141"/>
        <v>92</v>
      </c>
      <c r="O371" s="33">
        <f t="shared" si="142"/>
        <v>618.47779231239213</v>
      </c>
      <c r="P371" s="30">
        <f t="shared" si="143"/>
        <v>186253.81548603004</v>
      </c>
      <c r="R371" s="86" t="str">
        <f t="shared" si="144"/>
        <v/>
      </c>
      <c r="S371" s="21" t="str">
        <f t="shared" si="145"/>
        <v/>
      </c>
      <c r="T371" s="21" t="str">
        <f t="shared" si="146"/>
        <v/>
      </c>
      <c r="U371" s="21" t="str">
        <f t="shared" si="147"/>
        <v/>
      </c>
      <c r="W371" s="86" t="str">
        <f t="shared" si="148"/>
        <v/>
      </c>
      <c r="X371" s="21" t="str">
        <f t="shared" si="149"/>
        <v/>
      </c>
      <c r="Y371" s="21" t="str">
        <f t="shared" si="163"/>
        <v/>
      </c>
      <c r="Z371" s="21" t="str">
        <f t="shared" si="150"/>
        <v/>
      </c>
      <c r="AB371" s="86">
        <f t="shared" si="151"/>
        <v>360</v>
      </c>
      <c r="AC371" s="21">
        <f t="shared" si="152"/>
        <v>999.06197645638304</v>
      </c>
      <c r="AD371" s="21">
        <f t="shared" si="153"/>
        <v>2.2125822102392436</v>
      </c>
      <c r="AE371" s="21">
        <f t="shared" si="154"/>
        <v>665.9872452820124</v>
      </c>
      <c r="AG371" s="86">
        <f t="shared" si="155"/>
        <v>360</v>
      </c>
      <c r="AH371" s="21">
        <f t="shared" si="156"/>
        <v>739.00802180949472</v>
      </c>
      <c r="AI371" s="21">
        <f t="shared" si="157"/>
        <v>135.61033914169536</v>
      </c>
      <c r="AJ371" s="21">
        <f t="shared" si="158"/>
        <v>40818.712081650308</v>
      </c>
      <c r="AL371" s="86">
        <f t="shared" si="159"/>
        <v>360</v>
      </c>
      <c r="AM371" s="21">
        <f t="shared" si="160"/>
        <v>553.13345387591653</v>
      </c>
      <c r="AN371" s="21">
        <f t="shared" si="161"/>
        <v>182.14359463998446</v>
      </c>
      <c r="AO371" s="21">
        <f t="shared" si="162"/>
        <v>54825.221986635319</v>
      </c>
    </row>
    <row r="372" spans="4:41" ht="11" customHeight="1">
      <c r="D372" s="74"/>
      <c r="E372" s="75"/>
      <c r="F372" s="76"/>
      <c r="G372" s="75"/>
      <c r="M372" s="85">
        <v>361</v>
      </c>
      <c r="N372" s="33">
        <f t="shared" si="141"/>
        <v>92</v>
      </c>
      <c r="O372" s="33">
        <f t="shared" si="142"/>
        <v>620.84605162010018</v>
      </c>
      <c r="P372" s="30">
        <f t="shared" si="143"/>
        <v>186966.66153765013</v>
      </c>
      <c r="R372" s="86" t="str">
        <f t="shared" si="144"/>
        <v/>
      </c>
      <c r="S372" s="21" t="str">
        <f t="shared" si="145"/>
        <v/>
      </c>
      <c r="T372" s="21" t="str">
        <f t="shared" si="146"/>
        <v/>
      </c>
      <c r="U372" s="21" t="str">
        <f t="shared" si="147"/>
        <v/>
      </c>
      <c r="W372" s="86" t="str">
        <f t="shared" si="148"/>
        <v/>
      </c>
      <c r="X372" s="21" t="str">
        <f t="shared" si="149"/>
        <v/>
      </c>
      <c r="Y372" s="21" t="str">
        <f t="shared" si="163"/>
        <v/>
      </c>
      <c r="Z372" s="21" t="str">
        <f t="shared" si="150"/>
        <v/>
      </c>
      <c r="AB372" s="86" t="str">
        <f t="shared" si="151"/>
        <v/>
      </c>
      <c r="AC372" s="21" t="str">
        <f t="shared" si="152"/>
        <v/>
      </c>
      <c r="AD372" s="21" t="str">
        <f t="shared" si="153"/>
        <v/>
      </c>
      <c r="AE372" s="21" t="str">
        <f t="shared" si="154"/>
        <v/>
      </c>
      <c r="AG372" s="86">
        <f t="shared" si="155"/>
        <v>361</v>
      </c>
      <c r="AH372" s="21">
        <f t="shared" si="156"/>
        <v>739.00802180949472</v>
      </c>
      <c r="AI372" s="21">
        <f t="shared" si="157"/>
        <v>133.59901353280273</v>
      </c>
      <c r="AJ372" s="21">
        <f t="shared" si="158"/>
        <v>40213.303073373616</v>
      </c>
      <c r="AL372" s="86">
        <f t="shared" si="159"/>
        <v>361</v>
      </c>
      <c r="AM372" s="21">
        <f t="shared" si="160"/>
        <v>553.13345387591653</v>
      </c>
      <c r="AN372" s="21">
        <f t="shared" si="161"/>
        <v>180.90696177586469</v>
      </c>
      <c r="AO372" s="21">
        <f t="shared" si="162"/>
        <v>54452.995494535266</v>
      </c>
    </row>
    <row r="373" spans="4:41" ht="11" customHeight="1">
      <c r="D373" s="74"/>
      <c r="E373" s="75"/>
      <c r="F373" s="76"/>
      <c r="G373" s="75"/>
      <c r="M373" s="85">
        <v>362</v>
      </c>
      <c r="N373" s="33">
        <f t="shared" si="141"/>
        <v>92</v>
      </c>
      <c r="O373" s="33">
        <f t="shared" si="142"/>
        <v>623.22220512550041</v>
      </c>
      <c r="P373" s="30">
        <f t="shared" si="143"/>
        <v>187681.88374277562</v>
      </c>
      <c r="R373" s="86" t="str">
        <f t="shared" si="144"/>
        <v/>
      </c>
      <c r="S373" s="21" t="str">
        <f t="shared" si="145"/>
        <v/>
      </c>
      <c r="T373" s="21" t="str">
        <f t="shared" si="146"/>
        <v/>
      </c>
      <c r="U373" s="21" t="str">
        <f t="shared" si="147"/>
        <v/>
      </c>
      <c r="W373" s="86" t="str">
        <f t="shared" si="148"/>
        <v/>
      </c>
      <c r="X373" s="21" t="str">
        <f t="shared" si="149"/>
        <v/>
      </c>
      <c r="Y373" s="21" t="str">
        <f t="shared" si="163"/>
        <v/>
      </c>
      <c r="Z373" s="21" t="str">
        <f t="shared" si="150"/>
        <v/>
      </c>
      <c r="AB373" s="86" t="str">
        <f t="shared" si="151"/>
        <v/>
      </c>
      <c r="AC373" s="21" t="str">
        <f t="shared" si="152"/>
        <v/>
      </c>
      <c r="AD373" s="21" t="str">
        <f t="shared" si="153"/>
        <v/>
      </c>
      <c r="AE373" s="21" t="str">
        <f t="shared" si="154"/>
        <v/>
      </c>
      <c r="AG373" s="86">
        <f t="shared" si="155"/>
        <v>362</v>
      </c>
      <c r="AH373" s="21">
        <f t="shared" si="156"/>
        <v>739.00802180949472</v>
      </c>
      <c r="AI373" s="21">
        <f t="shared" si="157"/>
        <v>131.58098350521374</v>
      </c>
      <c r="AJ373" s="21">
        <f t="shared" si="158"/>
        <v>39605.876035069334</v>
      </c>
      <c r="AL373" s="86">
        <f t="shared" si="159"/>
        <v>362</v>
      </c>
      <c r="AM373" s="21">
        <f t="shared" si="160"/>
        <v>553.13345387591653</v>
      </c>
      <c r="AN373" s="21">
        <f t="shared" si="161"/>
        <v>179.66620680219782</v>
      </c>
      <c r="AO373" s="21">
        <f t="shared" si="162"/>
        <v>54079.528247461545</v>
      </c>
    </row>
    <row r="374" spans="4:41" ht="11" customHeight="1">
      <c r="D374" s="74"/>
      <c r="E374" s="75"/>
      <c r="F374" s="76"/>
      <c r="G374" s="75"/>
      <c r="M374" s="85">
        <v>363</v>
      </c>
      <c r="N374" s="33">
        <f t="shared" si="141"/>
        <v>92</v>
      </c>
      <c r="O374" s="33">
        <f t="shared" si="142"/>
        <v>625.60627914258544</v>
      </c>
      <c r="P374" s="30">
        <f t="shared" si="143"/>
        <v>188399.4900219182</v>
      </c>
      <c r="R374" s="86" t="str">
        <f t="shared" si="144"/>
        <v/>
      </c>
      <c r="S374" s="21" t="str">
        <f t="shared" si="145"/>
        <v/>
      </c>
      <c r="T374" s="21" t="str">
        <f t="shared" si="146"/>
        <v/>
      </c>
      <c r="U374" s="21" t="str">
        <f t="shared" si="147"/>
        <v/>
      </c>
      <c r="W374" s="86" t="str">
        <f t="shared" si="148"/>
        <v/>
      </c>
      <c r="X374" s="21" t="str">
        <f t="shared" si="149"/>
        <v/>
      </c>
      <c r="Y374" s="21" t="str">
        <f t="shared" si="163"/>
        <v/>
      </c>
      <c r="Z374" s="21" t="str">
        <f t="shared" si="150"/>
        <v/>
      </c>
      <c r="AB374" s="86" t="str">
        <f t="shared" si="151"/>
        <v/>
      </c>
      <c r="AC374" s="21" t="str">
        <f t="shared" si="152"/>
        <v/>
      </c>
      <c r="AD374" s="21" t="str">
        <f t="shared" si="153"/>
        <v/>
      </c>
      <c r="AE374" s="21" t="str">
        <f t="shared" si="154"/>
        <v/>
      </c>
      <c r="AG374" s="86">
        <f t="shared" si="155"/>
        <v>363</v>
      </c>
      <c r="AH374" s="21">
        <f t="shared" si="156"/>
        <v>739.00802180949472</v>
      </c>
      <c r="AI374" s="21">
        <f t="shared" si="157"/>
        <v>129.55622671086613</v>
      </c>
      <c r="AJ374" s="21">
        <f t="shared" si="158"/>
        <v>38996.424239970707</v>
      </c>
      <c r="AL374" s="86">
        <f t="shared" si="159"/>
        <v>363</v>
      </c>
      <c r="AM374" s="21">
        <f t="shared" si="160"/>
        <v>553.13345387591653</v>
      </c>
      <c r="AN374" s="21">
        <f t="shared" si="161"/>
        <v>178.42131597861876</v>
      </c>
      <c r="AO374" s="21">
        <f t="shared" si="162"/>
        <v>53704.816109564243</v>
      </c>
    </row>
    <row r="375" spans="4:41" ht="11" customHeight="1">
      <c r="D375" s="74"/>
      <c r="E375" s="75"/>
      <c r="F375" s="76"/>
      <c r="G375" s="75"/>
      <c r="M375" s="85">
        <v>364</v>
      </c>
      <c r="N375" s="33">
        <f t="shared" si="141"/>
        <v>92</v>
      </c>
      <c r="O375" s="33">
        <f t="shared" si="142"/>
        <v>627.9983000730607</v>
      </c>
      <c r="P375" s="30">
        <f t="shared" si="143"/>
        <v>189119.48832199126</v>
      </c>
      <c r="R375" s="86" t="str">
        <f t="shared" si="144"/>
        <v/>
      </c>
      <c r="S375" s="21" t="str">
        <f t="shared" si="145"/>
        <v/>
      </c>
      <c r="T375" s="21" t="str">
        <f t="shared" si="146"/>
        <v/>
      </c>
      <c r="U375" s="21" t="str">
        <f t="shared" si="147"/>
        <v/>
      </c>
      <c r="W375" s="86" t="str">
        <f t="shared" si="148"/>
        <v/>
      </c>
      <c r="X375" s="21" t="str">
        <f t="shared" si="149"/>
        <v/>
      </c>
      <c r="Y375" s="21" t="str">
        <f t="shared" si="163"/>
        <v/>
      </c>
      <c r="Z375" s="21" t="str">
        <f t="shared" si="150"/>
        <v/>
      </c>
      <c r="AB375" s="86" t="str">
        <f t="shared" si="151"/>
        <v/>
      </c>
      <c r="AC375" s="21" t="str">
        <f t="shared" si="152"/>
        <v/>
      </c>
      <c r="AD375" s="21" t="str">
        <f t="shared" si="153"/>
        <v/>
      </c>
      <c r="AE375" s="21" t="str">
        <f t="shared" si="154"/>
        <v/>
      </c>
      <c r="AG375" s="86">
        <f t="shared" si="155"/>
        <v>364</v>
      </c>
      <c r="AH375" s="21">
        <f t="shared" si="156"/>
        <v>739.00802180949472</v>
      </c>
      <c r="AI375" s="21">
        <f t="shared" si="157"/>
        <v>127.52472072720404</v>
      </c>
      <c r="AJ375" s="21">
        <f t="shared" si="158"/>
        <v>38384.940938888416</v>
      </c>
      <c r="AL375" s="86">
        <f t="shared" si="159"/>
        <v>364</v>
      </c>
      <c r="AM375" s="21">
        <f t="shared" si="160"/>
        <v>553.13345387591653</v>
      </c>
      <c r="AN375" s="21">
        <f t="shared" si="161"/>
        <v>177.1722755189611</v>
      </c>
      <c r="AO375" s="21">
        <f t="shared" si="162"/>
        <v>53328.854931207286</v>
      </c>
    </row>
    <row r="376" spans="4:41" ht="11" customHeight="1">
      <c r="D376" s="74"/>
      <c r="E376" s="75"/>
      <c r="F376" s="76"/>
      <c r="G376" s="75"/>
      <c r="M376" s="85">
        <v>365</v>
      </c>
      <c r="N376" s="33">
        <f t="shared" si="141"/>
        <v>92</v>
      </c>
      <c r="O376" s="33">
        <f t="shared" si="142"/>
        <v>630.39829440663755</v>
      </c>
      <c r="P376" s="30">
        <f t="shared" si="143"/>
        <v>189841.88661639791</v>
      </c>
      <c r="R376" s="86" t="str">
        <f t="shared" si="144"/>
        <v/>
      </c>
      <c r="S376" s="21" t="str">
        <f t="shared" si="145"/>
        <v/>
      </c>
      <c r="T376" s="21" t="str">
        <f t="shared" si="146"/>
        <v/>
      </c>
      <c r="U376" s="21" t="str">
        <f t="shared" si="147"/>
        <v/>
      </c>
      <c r="W376" s="86" t="str">
        <f t="shared" si="148"/>
        <v/>
      </c>
      <c r="X376" s="21" t="str">
        <f t="shared" si="149"/>
        <v/>
      </c>
      <c r="Y376" s="21" t="str">
        <f t="shared" si="163"/>
        <v/>
      </c>
      <c r="Z376" s="21" t="str">
        <f t="shared" si="150"/>
        <v/>
      </c>
      <c r="AB376" s="86" t="str">
        <f t="shared" si="151"/>
        <v/>
      </c>
      <c r="AC376" s="21" t="str">
        <f t="shared" si="152"/>
        <v/>
      </c>
      <c r="AD376" s="21" t="str">
        <f t="shared" si="153"/>
        <v/>
      </c>
      <c r="AE376" s="21" t="str">
        <f t="shared" si="154"/>
        <v/>
      </c>
      <c r="AG376" s="86">
        <f t="shared" si="155"/>
        <v>365</v>
      </c>
      <c r="AH376" s="21">
        <f t="shared" si="156"/>
        <v>739.00802180949472</v>
      </c>
      <c r="AI376" s="21">
        <f t="shared" si="157"/>
        <v>125.48644305692973</v>
      </c>
      <c r="AJ376" s="21">
        <f t="shared" si="158"/>
        <v>37771.419360135849</v>
      </c>
      <c r="AL376" s="86">
        <f t="shared" si="159"/>
        <v>365</v>
      </c>
      <c r="AM376" s="21">
        <f t="shared" si="160"/>
        <v>553.13345387591653</v>
      </c>
      <c r="AN376" s="21">
        <f t="shared" si="161"/>
        <v>175.91907159110454</v>
      </c>
      <c r="AO376" s="21">
        <f t="shared" si="162"/>
        <v>52951.640548922471</v>
      </c>
    </row>
    <row r="377" spans="4:41" ht="11" customHeight="1">
      <c r="D377" s="74"/>
      <c r="E377" s="75"/>
      <c r="F377" s="76"/>
      <c r="G377" s="75"/>
      <c r="M377" s="85">
        <v>366</v>
      </c>
      <c r="N377" s="33">
        <f t="shared" si="141"/>
        <v>92</v>
      </c>
      <c r="O377" s="33">
        <f t="shared" si="142"/>
        <v>632.80628872132638</v>
      </c>
      <c r="P377" s="30">
        <f t="shared" si="143"/>
        <v>190566.69290511924</v>
      </c>
      <c r="R377" s="86" t="str">
        <f t="shared" si="144"/>
        <v/>
      </c>
      <c r="S377" s="21" t="str">
        <f t="shared" si="145"/>
        <v/>
      </c>
      <c r="T377" s="21" t="str">
        <f t="shared" si="146"/>
        <v/>
      </c>
      <c r="U377" s="21" t="str">
        <f t="shared" si="147"/>
        <v/>
      </c>
      <c r="W377" s="86" t="str">
        <f t="shared" si="148"/>
        <v/>
      </c>
      <c r="X377" s="21" t="str">
        <f t="shared" si="149"/>
        <v/>
      </c>
      <c r="Y377" s="21" t="str">
        <f t="shared" si="163"/>
        <v/>
      </c>
      <c r="Z377" s="21" t="str">
        <f t="shared" si="150"/>
        <v/>
      </c>
      <c r="AB377" s="86" t="str">
        <f t="shared" si="151"/>
        <v/>
      </c>
      <c r="AC377" s="21" t="str">
        <f t="shared" si="152"/>
        <v/>
      </c>
      <c r="AD377" s="21" t="str">
        <f t="shared" si="153"/>
        <v/>
      </c>
      <c r="AE377" s="21" t="str">
        <f t="shared" si="154"/>
        <v/>
      </c>
      <c r="AG377" s="86">
        <f t="shared" si="155"/>
        <v>366</v>
      </c>
      <c r="AH377" s="21">
        <f t="shared" si="156"/>
        <v>739.00802180949472</v>
      </c>
      <c r="AI377" s="21">
        <f t="shared" si="157"/>
        <v>123.44137112775451</v>
      </c>
      <c r="AJ377" s="21">
        <f t="shared" si="158"/>
        <v>37155.852709454106</v>
      </c>
      <c r="AL377" s="86">
        <f t="shared" si="159"/>
        <v>366</v>
      </c>
      <c r="AM377" s="21">
        <f t="shared" si="160"/>
        <v>553.13345387591653</v>
      </c>
      <c r="AN377" s="21">
        <f t="shared" si="161"/>
        <v>174.66169031682185</v>
      </c>
      <c r="AO377" s="21">
        <f t="shared" si="162"/>
        <v>52573.168785363378</v>
      </c>
    </row>
    <row r="378" spans="4:41" ht="11" customHeight="1">
      <c r="D378" s="74"/>
      <c r="E378" s="75"/>
      <c r="F378" s="76"/>
      <c r="G378" s="75"/>
      <c r="M378" s="85">
        <v>367</v>
      </c>
      <c r="N378" s="33">
        <f t="shared" si="141"/>
        <v>92</v>
      </c>
      <c r="O378" s="33">
        <f t="shared" si="142"/>
        <v>635.22230968373083</v>
      </c>
      <c r="P378" s="30">
        <f t="shared" si="143"/>
        <v>191293.91521480298</v>
      </c>
      <c r="R378" s="86" t="str">
        <f t="shared" si="144"/>
        <v/>
      </c>
      <c r="S378" s="21" t="str">
        <f t="shared" si="145"/>
        <v/>
      </c>
      <c r="T378" s="21" t="str">
        <f t="shared" si="146"/>
        <v/>
      </c>
      <c r="U378" s="21" t="str">
        <f t="shared" si="147"/>
        <v/>
      </c>
      <c r="W378" s="86" t="str">
        <f t="shared" si="148"/>
        <v/>
      </c>
      <c r="X378" s="21" t="str">
        <f t="shared" si="149"/>
        <v/>
      </c>
      <c r="Y378" s="21" t="str">
        <f t="shared" si="163"/>
        <v/>
      </c>
      <c r="Z378" s="21" t="str">
        <f t="shared" si="150"/>
        <v/>
      </c>
      <c r="AB378" s="86" t="str">
        <f t="shared" si="151"/>
        <v/>
      </c>
      <c r="AC378" s="21" t="str">
        <f t="shared" si="152"/>
        <v/>
      </c>
      <c r="AD378" s="21" t="str">
        <f t="shared" si="153"/>
        <v/>
      </c>
      <c r="AE378" s="21" t="str">
        <f t="shared" si="154"/>
        <v/>
      </c>
      <c r="AG378" s="86">
        <f t="shared" si="155"/>
        <v>367</v>
      </c>
      <c r="AH378" s="21">
        <f t="shared" si="156"/>
        <v>739.00802180949472</v>
      </c>
      <c r="AI378" s="21">
        <f t="shared" si="157"/>
        <v>121.38948229214871</v>
      </c>
      <c r="AJ378" s="21">
        <f t="shared" si="158"/>
        <v>36538.234169936761</v>
      </c>
      <c r="AL378" s="86">
        <f t="shared" si="159"/>
        <v>367</v>
      </c>
      <c r="AM378" s="21">
        <f t="shared" si="160"/>
        <v>553.13345387591653</v>
      </c>
      <c r="AN378" s="21">
        <f t="shared" si="161"/>
        <v>173.40011777162488</v>
      </c>
      <c r="AO378" s="21">
        <f t="shared" si="162"/>
        <v>52193.435449259086</v>
      </c>
    </row>
    <row r="379" spans="4:41" ht="11" customHeight="1">
      <c r="D379" s="74"/>
      <c r="E379" s="75"/>
      <c r="F379" s="76"/>
      <c r="G379" s="75"/>
      <c r="M379" s="85">
        <v>368</v>
      </c>
      <c r="N379" s="33">
        <f t="shared" si="141"/>
        <v>92</v>
      </c>
      <c r="O379" s="33">
        <f t="shared" si="142"/>
        <v>637.64638404934328</v>
      </c>
      <c r="P379" s="30">
        <f t="shared" si="143"/>
        <v>192023.56159885234</v>
      </c>
      <c r="R379" s="86" t="str">
        <f t="shared" si="144"/>
        <v/>
      </c>
      <c r="S379" s="21" t="str">
        <f t="shared" si="145"/>
        <v/>
      </c>
      <c r="T379" s="21" t="str">
        <f t="shared" si="146"/>
        <v/>
      </c>
      <c r="U379" s="21" t="str">
        <f t="shared" si="147"/>
        <v/>
      </c>
      <c r="W379" s="86" t="str">
        <f t="shared" si="148"/>
        <v/>
      </c>
      <c r="X379" s="21" t="str">
        <f t="shared" si="149"/>
        <v/>
      </c>
      <c r="Y379" s="21" t="str">
        <f t="shared" si="163"/>
        <v/>
      </c>
      <c r="Z379" s="21" t="str">
        <f t="shared" si="150"/>
        <v/>
      </c>
      <c r="AB379" s="86" t="str">
        <f t="shared" si="151"/>
        <v/>
      </c>
      <c r="AC379" s="21" t="str">
        <f t="shared" si="152"/>
        <v/>
      </c>
      <c r="AD379" s="21" t="str">
        <f t="shared" si="153"/>
        <v/>
      </c>
      <c r="AE379" s="21" t="str">
        <f t="shared" si="154"/>
        <v/>
      </c>
      <c r="AG379" s="86">
        <f t="shared" si="155"/>
        <v>368</v>
      </c>
      <c r="AH379" s="21">
        <f t="shared" si="156"/>
        <v>739.00802180949472</v>
      </c>
      <c r="AI379" s="21">
        <f t="shared" si="157"/>
        <v>119.33075382709087</v>
      </c>
      <c r="AJ379" s="21">
        <f t="shared" si="158"/>
        <v>35918.556901954355</v>
      </c>
      <c r="AL379" s="86">
        <f t="shared" si="159"/>
        <v>368</v>
      </c>
      <c r="AM379" s="21">
        <f t="shared" si="160"/>
        <v>553.13345387591653</v>
      </c>
      <c r="AN379" s="21">
        <f t="shared" si="161"/>
        <v>172.13433998461059</v>
      </c>
      <c r="AO379" s="21">
        <f t="shared" si="162"/>
        <v>51812.436335367776</v>
      </c>
    </row>
    <row r="380" spans="4:41" ht="11" customHeight="1">
      <c r="D380" s="74"/>
      <c r="E380" s="75"/>
      <c r="F380" s="76"/>
      <c r="G380" s="75"/>
      <c r="M380" s="85">
        <v>369</v>
      </c>
      <c r="N380" s="33">
        <f t="shared" si="141"/>
        <v>92</v>
      </c>
      <c r="O380" s="33">
        <f t="shared" si="142"/>
        <v>640.0785386628412</v>
      </c>
      <c r="P380" s="30">
        <f t="shared" si="143"/>
        <v>192755.64013751518</v>
      </c>
      <c r="R380" s="86" t="str">
        <f t="shared" si="144"/>
        <v/>
      </c>
      <c r="S380" s="21" t="str">
        <f t="shared" si="145"/>
        <v/>
      </c>
      <c r="T380" s="21" t="str">
        <f t="shared" si="146"/>
        <v/>
      </c>
      <c r="U380" s="21" t="str">
        <f t="shared" si="147"/>
        <v/>
      </c>
      <c r="W380" s="86" t="str">
        <f t="shared" si="148"/>
        <v/>
      </c>
      <c r="X380" s="21" t="str">
        <f t="shared" si="149"/>
        <v/>
      </c>
      <c r="Y380" s="21" t="str">
        <f t="shared" si="163"/>
        <v/>
      </c>
      <c r="Z380" s="21" t="str">
        <f t="shared" si="150"/>
        <v/>
      </c>
      <c r="AB380" s="86" t="str">
        <f t="shared" si="151"/>
        <v/>
      </c>
      <c r="AC380" s="21" t="str">
        <f t="shared" si="152"/>
        <v/>
      </c>
      <c r="AD380" s="21" t="str">
        <f t="shared" si="153"/>
        <v/>
      </c>
      <c r="AE380" s="21" t="str">
        <f t="shared" si="154"/>
        <v/>
      </c>
      <c r="AG380" s="86">
        <f t="shared" si="155"/>
        <v>369</v>
      </c>
      <c r="AH380" s="21">
        <f t="shared" si="156"/>
        <v>739.00802180949472</v>
      </c>
      <c r="AI380" s="21">
        <f t="shared" si="157"/>
        <v>117.2651629338162</v>
      </c>
      <c r="AJ380" s="21">
        <f t="shared" si="158"/>
        <v>35296.814043078673</v>
      </c>
      <c r="AL380" s="86">
        <f t="shared" si="159"/>
        <v>369</v>
      </c>
      <c r="AM380" s="21">
        <f t="shared" si="160"/>
        <v>553.13345387591653</v>
      </c>
      <c r="AN380" s="21">
        <f t="shared" si="161"/>
        <v>170.86434293830621</v>
      </c>
      <c r="AO380" s="21">
        <f t="shared" si="162"/>
        <v>51430.167224430166</v>
      </c>
    </row>
    <row r="381" spans="4:41" ht="11" customHeight="1">
      <c r="D381" s="74"/>
      <c r="E381" s="75"/>
      <c r="F381" s="76"/>
      <c r="G381" s="75"/>
      <c r="M381" s="85">
        <v>370</v>
      </c>
      <c r="N381" s="33">
        <f t="shared" si="141"/>
        <v>92</v>
      </c>
      <c r="O381" s="33">
        <f t="shared" si="142"/>
        <v>642.51880045838391</v>
      </c>
      <c r="P381" s="30">
        <f t="shared" si="143"/>
        <v>193490.15893797355</v>
      </c>
      <c r="R381" s="86" t="str">
        <f t="shared" si="144"/>
        <v/>
      </c>
      <c r="S381" s="21" t="str">
        <f t="shared" si="145"/>
        <v/>
      </c>
      <c r="T381" s="21" t="str">
        <f t="shared" si="146"/>
        <v/>
      </c>
      <c r="U381" s="21" t="str">
        <f t="shared" si="147"/>
        <v/>
      </c>
      <c r="W381" s="86" t="str">
        <f t="shared" si="148"/>
        <v/>
      </c>
      <c r="X381" s="21" t="str">
        <f t="shared" si="149"/>
        <v/>
      </c>
      <c r="Y381" s="21" t="str">
        <f t="shared" si="163"/>
        <v/>
      </c>
      <c r="Z381" s="21" t="str">
        <f t="shared" si="150"/>
        <v/>
      </c>
      <c r="AB381" s="86" t="str">
        <f t="shared" si="151"/>
        <v/>
      </c>
      <c r="AC381" s="21" t="str">
        <f t="shared" si="152"/>
        <v/>
      </c>
      <c r="AD381" s="21" t="str">
        <f t="shared" si="153"/>
        <v/>
      </c>
      <c r="AE381" s="21" t="str">
        <f t="shared" si="154"/>
        <v/>
      </c>
      <c r="AG381" s="86">
        <f t="shared" si="155"/>
        <v>370</v>
      </c>
      <c r="AH381" s="21">
        <f t="shared" si="156"/>
        <v>739.00802180949472</v>
      </c>
      <c r="AI381" s="21">
        <f t="shared" si="157"/>
        <v>115.19268673756393</v>
      </c>
      <c r="AJ381" s="21">
        <f t="shared" si="158"/>
        <v>34672.998708006744</v>
      </c>
      <c r="AL381" s="86">
        <f t="shared" si="159"/>
        <v>370</v>
      </c>
      <c r="AM381" s="21">
        <f t="shared" si="160"/>
        <v>553.13345387591653</v>
      </c>
      <c r="AN381" s="21">
        <f t="shared" si="161"/>
        <v>169.59011256851417</v>
      </c>
      <c r="AO381" s="21">
        <f t="shared" si="162"/>
        <v>51046.62388312276</v>
      </c>
    </row>
    <row r="382" spans="4:41" ht="11" customHeight="1">
      <c r="D382" s="74"/>
      <c r="E382" s="75"/>
      <c r="F382" s="76"/>
      <c r="G382" s="75"/>
      <c r="M382" s="85">
        <v>371</v>
      </c>
      <c r="N382" s="33">
        <f t="shared" si="141"/>
        <v>92</v>
      </c>
      <c r="O382" s="33">
        <f t="shared" si="142"/>
        <v>644.96719645991186</v>
      </c>
      <c r="P382" s="30">
        <f t="shared" si="143"/>
        <v>194227.12613443346</v>
      </c>
      <c r="R382" s="86" t="str">
        <f t="shared" si="144"/>
        <v/>
      </c>
      <c r="S382" s="21" t="str">
        <f t="shared" si="145"/>
        <v/>
      </c>
      <c r="T382" s="21" t="str">
        <f t="shared" si="146"/>
        <v/>
      </c>
      <c r="U382" s="21" t="str">
        <f t="shared" si="147"/>
        <v/>
      </c>
      <c r="W382" s="86" t="str">
        <f t="shared" si="148"/>
        <v/>
      </c>
      <c r="X382" s="21" t="str">
        <f t="shared" si="149"/>
        <v/>
      </c>
      <c r="Y382" s="21" t="str">
        <f t="shared" si="163"/>
        <v/>
      </c>
      <c r="Z382" s="21" t="str">
        <f t="shared" si="150"/>
        <v/>
      </c>
      <c r="AB382" s="86" t="str">
        <f t="shared" si="151"/>
        <v/>
      </c>
      <c r="AC382" s="21" t="str">
        <f t="shared" si="152"/>
        <v/>
      </c>
      <c r="AD382" s="21" t="str">
        <f t="shared" si="153"/>
        <v/>
      </c>
      <c r="AE382" s="21" t="str">
        <f t="shared" si="154"/>
        <v/>
      </c>
      <c r="AG382" s="86">
        <f t="shared" si="155"/>
        <v>371</v>
      </c>
      <c r="AH382" s="21">
        <f t="shared" si="156"/>
        <v>739.00802180949472</v>
      </c>
      <c r="AI382" s="21">
        <f t="shared" si="157"/>
        <v>113.11330228732417</v>
      </c>
      <c r="AJ382" s="21">
        <f t="shared" si="158"/>
        <v>34047.103988484574</v>
      </c>
      <c r="AL382" s="86">
        <f t="shared" si="159"/>
        <v>371</v>
      </c>
      <c r="AM382" s="21">
        <f t="shared" si="160"/>
        <v>553.13345387591653</v>
      </c>
      <c r="AN382" s="21">
        <f t="shared" si="161"/>
        <v>168.31163476415614</v>
      </c>
      <c r="AO382" s="21">
        <f t="shared" si="162"/>
        <v>50661.802064010997</v>
      </c>
    </row>
    <row r="383" spans="4:41" ht="11" customHeight="1">
      <c r="D383" s="74"/>
      <c r="E383" s="75"/>
      <c r="F383" s="76"/>
      <c r="G383" s="75"/>
      <c r="M383" s="85">
        <v>372</v>
      </c>
      <c r="N383" s="33">
        <f t="shared" si="141"/>
        <v>92</v>
      </c>
      <c r="O383" s="33">
        <f t="shared" si="142"/>
        <v>647.42375378144482</v>
      </c>
      <c r="P383" s="30">
        <f t="shared" si="143"/>
        <v>194966.54988821491</v>
      </c>
      <c r="R383" s="86" t="str">
        <f t="shared" si="144"/>
        <v/>
      </c>
      <c r="S383" s="21" t="str">
        <f t="shared" si="145"/>
        <v/>
      </c>
      <c r="T383" s="21" t="str">
        <f t="shared" si="146"/>
        <v/>
      </c>
      <c r="U383" s="21" t="str">
        <f t="shared" si="147"/>
        <v/>
      </c>
      <c r="W383" s="86" t="str">
        <f t="shared" si="148"/>
        <v/>
      </c>
      <c r="X383" s="21" t="str">
        <f t="shared" si="149"/>
        <v/>
      </c>
      <c r="Y383" s="21" t="str">
        <f t="shared" si="163"/>
        <v/>
      </c>
      <c r="Z383" s="21" t="str">
        <f t="shared" si="150"/>
        <v/>
      </c>
      <c r="AB383" s="86" t="str">
        <f t="shared" si="151"/>
        <v/>
      </c>
      <c r="AC383" s="21" t="str">
        <f t="shared" si="152"/>
        <v/>
      </c>
      <c r="AD383" s="21" t="str">
        <f t="shared" si="153"/>
        <v/>
      </c>
      <c r="AE383" s="21" t="str">
        <f t="shared" si="154"/>
        <v/>
      </c>
      <c r="AG383" s="86">
        <f t="shared" si="155"/>
        <v>372</v>
      </c>
      <c r="AH383" s="21">
        <f t="shared" si="156"/>
        <v>739.00802180949472</v>
      </c>
      <c r="AI383" s="21">
        <f t="shared" si="157"/>
        <v>111.0269865555836</v>
      </c>
      <c r="AJ383" s="21">
        <f t="shared" si="158"/>
        <v>33419.122953230661</v>
      </c>
      <c r="AL383" s="86">
        <f t="shared" si="159"/>
        <v>372</v>
      </c>
      <c r="AM383" s="21">
        <f t="shared" si="160"/>
        <v>553.13345387591653</v>
      </c>
      <c r="AN383" s="21">
        <f t="shared" si="161"/>
        <v>167.02889536711692</v>
      </c>
      <c r="AO383" s="21">
        <f t="shared" si="162"/>
        <v>50275.697505502198</v>
      </c>
    </row>
    <row r="384" spans="4:41" ht="11" customHeight="1">
      <c r="D384" s="74"/>
      <c r="E384" s="75"/>
      <c r="F384" s="76"/>
      <c r="G384" s="75"/>
      <c r="M384" s="85">
        <v>373</v>
      </c>
      <c r="N384" s="33">
        <f t="shared" si="141"/>
        <v>92</v>
      </c>
      <c r="O384" s="33">
        <f t="shared" si="142"/>
        <v>649.88849962738311</v>
      </c>
      <c r="P384" s="30">
        <f t="shared" si="143"/>
        <v>195708.4383878423</v>
      </c>
      <c r="R384" s="86" t="str">
        <f t="shared" si="144"/>
        <v/>
      </c>
      <c r="S384" s="21" t="str">
        <f t="shared" si="145"/>
        <v/>
      </c>
      <c r="T384" s="21" t="str">
        <f t="shared" si="146"/>
        <v/>
      </c>
      <c r="U384" s="21" t="str">
        <f t="shared" si="147"/>
        <v/>
      </c>
      <c r="W384" s="86" t="str">
        <f t="shared" si="148"/>
        <v/>
      </c>
      <c r="X384" s="21" t="str">
        <f t="shared" si="149"/>
        <v/>
      </c>
      <c r="Y384" s="21" t="str">
        <f t="shared" si="163"/>
        <v/>
      </c>
      <c r="Z384" s="21" t="str">
        <f t="shared" si="150"/>
        <v/>
      </c>
      <c r="AB384" s="86" t="str">
        <f t="shared" si="151"/>
        <v/>
      </c>
      <c r="AC384" s="21" t="str">
        <f t="shared" si="152"/>
        <v/>
      </c>
      <c r="AD384" s="21" t="str">
        <f t="shared" si="153"/>
        <v/>
      </c>
      <c r="AE384" s="21" t="str">
        <f t="shared" si="154"/>
        <v/>
      </c>
      <c r="AG384" s="86">
        <f t="shared" si="155"/>
        <v>373</v>
      </c>
      <c r="AH384" s="21">
        <f t="shared" si="156"/>
        <v>739.00802180949472</v>
      </c>
      <c r="AI384" s="21">
        <f t="shared" si="157"/>
        <v>108.93371643807056</v>
      </c>
      <c r="AJ384" s="21">
        <f t="shared" si="158"/>
        <v>32789.048647859236</v>
      </c>
      <c r="AL384" s="86">
        <f t="shared" si="159"/>
        <v>373</v>
      </c>
      <c r="AM384" s="21">
        <f t="shared" si="160"/>
        <v>553.13345387591653</v>
      </c>
      <c r="AN384" s="21">
        <f t="shared" si="161"/>
        <v>165.7418801720876</v>
      </c>
      <c r="AO384" s="21">
        <f t="shared" si="162"/>
        <v>49888.305931798364</v>
      </c>
    </row>
    <row r="385" spans="4:41" ht="11" customHeight="1">
      <c r="D385" s="74"/>
      <c r="E385" s="75"/>
      <c r="F385" s="76"/>
      <c r="G385" s="75"/>
      <c r="M385" s="85">
        <v>374</v>
      </c>
      <c r="N385" s="33">
        <f t="shared" si="141"/>
        <v>92</v>
      </c>
      <c r="O385" s="33">
        <f t="shared" si="142"/>
        <v>652.36146129280769</v>
      </c>
      <c r="P385" s="30">
        <f t="shared" si="143"/>
        <v>196452.7998491351</v>
      </c>
      <c r="R385" s="86" t="str">
        <f t="shared" si="144"/>
        <v/>
      </c>
      <c r="S385" s="21" t="str">
        <f t="shared" si="145"/>
        <v/>
      </c>
      <c r="T385" s="21" t="str">
        <f t="shared" si="146"/>
        <v/>
      </c>
      <c r="U385" s="21" t="str">
        <f t="shared" si="147"/>
        <v/>
      </c>
      <c r="W385" s="86" t="str">
        <f t="shared" si="148"/>
        <v/>
      </c>
      <c r="X385" s="21" t="str">
        <f t="shared" si="149"/>
        <v/>
      </c>
      <c r="Y385" s="21" t="str">
        <f t="shared" si="163"/>
        <v/>
      </c>
      <c r="Z385" s="21" t="str">
        <f t="shared" si="150"/>
        <v/>
      </c>
      <c r="AB385" s="86" t="str">
        <f t="shared" si="151"/>
        <v/>
      </c>
      <c r="AC385" s="21" t="str">
        <f t="shared" si="152"/>
        <v/>
      </c>
      <c r="AD385" s="21" t="str">
        <f t="shared" si="153"/>
        <v/>
      </c>
      <c r="AE385" s="21" t="str">
        <f t="shared" si="154"/>
        <v/>
      </c>
      <c r="AG385" s="86">
        <f t="shared" si="155"/>
        <v>374</v>
      </c>
      <c r="AH385" s="21">
        <f t="shared" si="156"/>
        <v>739.00802180949472</v>
      </c>
      <c r="AI385" s="21">
        <f t="shared" si="157"/>
        <v>106.83346875349913</v>
      </c>
      <c r="AJ385" s="21">
        <f t="shared" si="158"/>
        <v>32156.874094803239</v>
      </c>
      <c r="AL385" s="86">
        <f t="shared" si="159"/>
        <v>374</v>
      </c>
      <c r="AM385" s="21">
        <f t="shared" si="160"/>
        <v>553.13345387591653</v>
      </c>
      <c r="AN385" s="21">
        <f t="shared" si="161"/>
        <v>164.45057492640817</v>
      </c>
      <c r="AO385" s="21">
        <f t="shared" si="162"/>
        <v>49499.623052848852</v>
      </c>
    </row>
    <row r="386" spans="4:41" ht="11" customHeight="1">
      <c r="D386" s="74"/>
      <c r="E386" s="75"/>
      <c r="F386" s="76"/>
      <c r="G386" s="75"/>
      <c r="M386" s="85">
        <v>375</v>
      </c>
      <c r="N386" s="33">
        <f t="shared" si="141"/>
        <v>92</v>
      </c>
      <c r="O386" s="33">
        <f t="shared" si="142"/>
        <v>654.84266616378375</v>
      </c>
      <c r="P386" s="30">
        <f t="shared" si="143"/>
        <v>197199.64251529888</v>
      </c>
      <c r="R386" s="86" t="str">
        <f t="shared" si="144"/>
        <v/>
      </c>
      <c r="S386" s="21" t="str">
        <f t="shared" si="145"/>
        <v/>
      </c>
      <c r="T386" s="21" t="str">
        <f t="shared" si="146"/>
        <v/>
      </c>
      <c r="U386" s="21" t="str">
        <f t="shared" si="147"/>
        <v/>
      </c>
      <c r="W386" s="86" t="str">
        <f t="shared" si="148"/>
        <v/>
      </c>
      <c r="X386" s="21" t="str">
        <f t="shared" si="149"/>
        <v/>
      </c>
      <c r="Y386" s="21" t="str">
        <f t="shared" si="163"/>
        <v/>
      </c>
      <c r="Z386" s="21" t="str">
        <f t="shared" si="150"/>
        <v/>
      </c>
      <c r="AB386" s="86" t="str">
        <f t="shared" si="151"/>
        <v/>
      </c>
      <c r="AC386" s="21" t="str">
        <f t="shared" si="152"/>
        <v/>
      </c>
      <c r="AD386" s="21" t="str">
        <f t="shared" si="153"/>
        <v/>
      </c>
      <c r="AE386" s="21" t="str">
        <f t="shared" si="154"/>
        <v/>
      </c>
      <c r="AG386" s="86">
        <f t="shared" si="155"/>
        <v>375</v>
      </c>
      <c r="AH386" s="21">
        <f t="shared" si="156"/>
        <v>739.00802180949472</v>
      </c>
      <c r="AI386" s="21">
        <f t="shared" si="157"/>
        <v>104.72622024331248</v>
      </c>
      <c r="AJ386" s="21">
        <f t="shared" si="158"/>
        <v>31522.592293237056</v>
      </c>
      <c r="AL386" s="86">
        <f t="shared" si="159"/>
        <v>375</v>
      </c>
      <c r="AM386" s="21">
        <f t="shared" si="160"/>
        <v>553.13345387591653</v>
      </c>
      <c r="AN386" s="21">
        <f t="shared" si="161"/>
        <v>163.1549653299098</v>
      </c>
      <c r="AO386" s="21">
        <f t="shared" si="162"/>
        <v>49109.644564302842</v>
      </c>
    </row>
    <row r="387" spans="4:41" ht="11" customHeight="1">
      <c r="D387" s="74"/>
      <c r="E387" s="75"/>
      <c r="F387" s="76"/>
      <c r="G387" s="75"/>
      <c r="M387" s="85">
        <v>376</v>
      </c>
      <c r="N387" s="33">
        <f t="shared" si="141"/>
        <v>92</v>
      </c>
      <c r="O387" s="33">
        <f t="shared" si="142"/>
        <v>657.33214171766292</v>
      </c>
      <c r="P387" s="30">
        <f t="shared" si="143"/>
        <v>197948.97465701654</v>
      </c>
      <c r="R387" s="86" t="str">
        <f t="shared" si="144"/>
        <v/>
      </c>
      <c r="S387" s="21" t="str">
        <f t="shared" si="145"/>
        <v/>
      </c>
      <c r="T387" s="21" t="str">
        <f t="shared" si="146"/>
        <v/>
      </c>
      <c r="U387" s="21" t="str">
        <f t="shared" si="147"/>
        <v/>
      </c>
      <c r="W387" s="86" t="str">
        <f t="shared" si="148"/>
        <v/>
      </c>
      <c r="X387" s="21" t="str">
        <f t="shared" si="149"/>
        <v/>
      </c>
      <c r="Y387" s="21" t="str">
        <f t="shared" si="163"/>
        <v/>
      </c>
      <c r="Z387" s="21" t="str">
        <f t="shared" si="150"/>
        <v/>
      </c>
      <c r="AB387" s="86" t="str">
        <f t="shared" si="151"/>
        <v/>
      </c>
      <c r="AC387" s="21" t="str">
        <f t="shared" si="152"/>
        <v/>
      </c>
      <c r="AD387" s="21" t="str">
        <f t="shared" si="153"/>
        <v/>
      </c>
      <c r="AE387" s="21" t="str">
        <f t="shared" si="154"/>
        <v/>
      </c>
      <c r="AG387" s="86">
        <f t="shared" si="155"/>
        <v>376</v>
      </c>
      <c r="AH387" s="21">
        <f t="shared" si="156"/>
        <v>739.00802180949472</v>
      </c>
      <c r="AI387" s="21">
        <f t="shared" si="157"/>
        <v>102.6119475714252</v>
      </c>
      <c r="AJ387" s="21">
        <f t="shared" si="158"/>
        <v>30886.196218998986</v>
      </c>
      <c r="AL387" s="86">
        <f t="shared" si="159"/>
        <v>376</v>
      </c>
      <c r="AM387" s="21">
        <f t="shared" si="160"/>
        <v>553.13345387591653</v>
      </c>
      <c r="AN387" s="21">
        <f t="shared" si="161"/>
        <v>161.85503703475641</v>
      </c>
      <c r="AO387" s="21">
        <f t="shared" si="162"/>
        <v>48718.366147461682</v>
      </c>
    </row>
    <row r="388" spans="4:41" ht="11" customHeight="1">
      <c r="D388" s="78"/>
      <c r="E388" s="79"/>
      <c r="F388" s="80"/>
      <c r="G388" s="79"/>
      <c r="M388" s="85">
        <v>377</v>
      </c>
      <c r="N388" s="33">
        <f t="shared" si="141"/>
        <v>92</v>
      </c>
      <c r="O388" s="33">
        <f t="shared" si="142"/>
        <v>659.82991552338842</v>
      </c>
      <c r="P388" s="30">
        <f t="shared" si="143"/>
        <v>198700.80457253993</v>
      </c>
      <c r="R388" s="86" t="str">
        <f t="shared" si="144"/>
        <v/>
      </c>
      <c r="S388" s="21" t="str">
        <f t="shared" si="145"/>
        <v/>
      </c>
      <c r="T388" s="21" t="str">
        <f t="shared" si="146"/>
        <v/>
      </c>
      <c r="U388" s="21" t="str">
        <f t="shared" si="147"/>
        <v/>
      </c>
      <c r="W388" s="86" t="str">
        <f t="shared" si="148"/>
        <v/>
      </c>
      <c r="X388" s="21" t="str">
        <f t="shared" si="149"/>
        <v/>
      </c>
      <c r="Y388" s="21" t="str">
        <f t="shared" si="163"/>
        <v/>
      </c>
      <c r="Z388" s="21" t="str">
        <f t="shared" si="150"/>
        <v/>
      </c>
      <c r="AB388" s="86" t="str">
        <f t="shared" si="151"/>
        <v/>
      </c>
      <c r="AC388" s="21" t="str">
        <f t="shared" si="152"/>
        <v/>
      </c>
      <c r="AD388" s="21" t="str">
        <f t="shared" si="153"/>
        <v/>
      </c>
      <c r="AE388" s="21" t="str">
        <f t="shared" si="154"/>
        <v/>
      </c>
      <c r="AG388" s="86">
        <f t="shared" si="155"/>
        <v>377</v>
      </c>
      <c r="AH388" s="21">
        <f t="shared" si="156"/>
        <v>739.00802180949472</v>
      </c>
      <c r="AI388" s="21">
        <f t="shared" si="157"/>
        <v>100.49062732396497</v>
      </c>
      <c r="AJ388" s="21">
        <f t="shared" si="158"/>
        <v>30247.678824513456</v>
      </c>
      <c r="AL388" s="86">
        <f t="shared" si="159"/>
        <v>377</v>
      </c>
      <c r="AM388" s="21">
        <f t="shared" si="160"/>
        <v>553.13345387591653</v>
      </c>
      <c r="AN388" s="21">
        <f t="shared" si="161"/>
        <v>160.55077564528588</v>
      </c>
      <c r="AO388" s="21">
        <f t="shared" si="162"/>
        <v>48325.78346923105</v>
      </c>
    </row>
    <row r="389" spans="4:41" ht="11" customHeight="1">
      <c r="D389" s="78"/>
      <c r="E389" s="79"/>
      <c r="F389" s="80"/>
      <c r="G389" s="79"/>
      <c r="M389" s="85">
        <v>378</v>
      </c>
      <c r="N389" s="33">
        <f t="shared" si="141"/>
        <v>92</v>
      </c>
      <c r="O389" s="33">
        <f t="shared" si="142"/>
        <v>662.33601524179983</v>
      </c>
      <c r="P389" s="30">
        <f t="shared" si="143"/>
        <v>199455.14058778173</v>
      </c>
      <c r="R389" s="86" t="str">
        <f t="shared" si="144"/>
        <v/>
      </c>
      <c r="S389" s="21" t="str">
        <f t="shared" si="145"/>
        <v/>
      </c>
      <c r="T389" s="21" t="str">
        <f t="shared" si="146"/>
        <v/>
      </c>
      <c r="U389" s="21" t="str">
        <f t="shared" si="147"/>
        <v/>
      </c>
      <c r="W389" s="86" t="str">
        <f t="shared" si="148"/>
        <v/>
      </c>
      <c r="X389" s="21" t="str">
        <f t="shared" si="149"/>
        <v/>
      </c>
      <c r="Y389" s="21" t="str">
        <f t="shared" si="163"/>
        <v/>
      </c>
      <c r="Z389" s="21" t="str">
        <f t="shared" si="150"/>
        <v/>
      </c>
      <c r="AB389" s="86" t="str">
        <f t="shared" si="151"/>
        <v/>
      </c>
      <c r="AC389" s="21" t="str">
        <f t="shared" si="152"/>
        <v/>
      </c>
      <c r="AD389" s="21" t="str">
        <f t="shared" si="153"/>
        <v/>
      </c>
      <c r="AE389" s="21" t="str">
        <f t="shared" si="154"/>
        <v/>
      </c>
      <c r="AG389" s="86">
        <f t="shared" si="155"/>
        <v>378</v>
      </c>
      <c r="AH389" s="21">
        <f t="shared" si="156"/>
        <v>739.00802180949472</v>
      </c>
      <c r="AI389" s="21">
        <f t="shared" si="157"/>
        <v>98.362236009013202</v>
      </c>
      <c r="AJ389" s="21">
        <f t="shared" si="158"/>
        <v>29607.033038712972</v>
      </c>
      <c r="AL389" s="86">
        <f t="shared" si="159"/>
        <v>378</v>
      </c>
      <c r="AM389" s="21">
        <f t="shared" si="160"/>
        <v>553.13345387591653</v>
      </c>
      <c r="AN389" s="21">
        <f t="shared" si="161"/>
        <v>159.24216671785044</v>
      </c>
      <c r="AO389" s="21">
        <f t="shared" si="162"/>
        <v>47931.892182072981</v>
      </c>
    </row>
    <row r="390" spans="4:41" ht="11" customHeight="1">
      <c r="D390" s="78"/>
      <c r="E390" s="79"/>
      <c r="F390" s="80"/>
      <c r="G390" s="79"/>
      <c r="M390" s="85">
        <v>379</v>
      </c>
      <c r="N390" s="33">
        <f t="shared" si="141"/>
        <v>92</v>
      </c>
      <c r="O390" s="33">
        <f t="shared" si="142"/>
        <v>664.85046862593913</v>
      </c>
      <c r="P390" s="30">
        <f t="shared" si="143"/>
        <v>200211.99105640766</v>
      </c>
      <c r="R390" s="86" t="str">
        <f t="shared" si="144"/>
        <v/>
      </c>
      <c r="S390" s="21" t="str">
        <f t="shared" si="145"/>
        <v/>
      </c>
      <c r="T390" s="21" t="str">
        <f t="shared" si="146"/>
        <v/>
      </c>
      <c r="U390" s="21" t="str">
        <f t="shared" si="147"/>
        <v/>
      </c>
      <c r="W390" s="86" t="str">
        <f t="shared" si="148"/>
        <v/>
      </c>
      <c r="X390" s="21" t="str">
        <f t="shared" si="149"/>
        <v/>
      </c>
      <c r="Y390" s="21" t="str">
        <f t="shared" si="163"/>
        <v/>
      </c>
      <c r="Z390" s="21" t="str">
        <f t="shared" si="150"/>
        <v/>
      </c>
      <c r="AB390" s="86" t="str">
        <f t="shared" si="151"/>
        <v/>
      </c>
      <c r="AC390" s="21" t="str">
        <f t="shared" si="152"/>
        <v/>
      </c>
      <c r="AD390" s="21" t="str">
        <f t="shared" si="153"/>
        <v/>
      </c>
      <c r="AE390" s="21" t="str">
        <f t="shared" si="154"/>
        <v/>
      </c>
      <c r="AG390" s="86">
        <f t="shared" si="155"/>
        <v>379</v>
      </c>
      <c r="AH390" s="21">
        <f t="shared" si="156"/>
        <v>739.00802180949472</v>
      </c>
      <c r="AI390" s="21">
        <f t="shared" si="157"/>
        <v>96.226750056344926</v>
      </c>
      <c r="AJ390" s="21">
        <f t="shared" si="158"/>
        <v>28964.251766959824</v>
      </c>
      <c r="AL390" s="86">
        <f t="shared" si="159"/>
        <v>379</v>
      </c>
      <c r="AM390" s="21">
        <f t="shared" si="160"/>
        <v>553.13345387591653</v>
      </c>
      <c r="AN390" s="21">
        <f t="shared" si="161"/>
        <v>157.92919576065688</v>
      </c>
      <c r="AO390" s="21">
        <f t="shared" si="162"/>
        <v>47536.687923957717</v>
      </c>
    </row>
    <row r="391" spans="4:41" ht="11" customHeight="1">
      <c r="D391" s="78"/>
      <c r="E391" s="79"/>
      <c r="F391" s="80"/>
      <c r="G391" s="79"/>
      <c r="M391" s="85">
        <v>380</v>
      </c>
      <c r="N391" s="33">
        <f t="shared" si="141"/>
        <v>92</v>
      </c>
      <c r="O391" s="33">
        <f t="shared" si="142"/>
        <v>667.37330352135893</v>
      </c>
      <c r="P391" s="30">
        <f t="shared" si="143"/>
        <v>200971.36435992902</v>
      </c>
      <c r="R391" s="86" t="str">
        <f t="shared" si="144"/>
        <v/>
      </c>
      <c r="S391" s="21" t="str">
        <f t="shared" si="145"/>
        <v/>
      </c>
      <c r="T391" s="21" t="str">
        <f t="shared" si="146"/>
        <v/>
      </c>
      <c r="U391" s="21" t="str">
        <f t="shared" si="147"/>
        <v/>
      </c>
      <c r="W391" s="86" t="str">
        <f t="shared" si="148"/>
        <v/>
      </c>
      <c r="X391" s="21" t="str">
        <f t="shared" si="149"/>
        <v/>
      </c>
      <c r="Y391" s="21" t="str">
        <f t="shared" si="163"/>
        <v/>
      </c>
      <c r="Z391" s="21" t="str">
        <f t="shared" si="150"/>
        <v/>
      </c>
      <c r="AB391" s="86" t="str">
        <f t="shared" si="151"/>
        <v/>
      </c>
      <c r="AC391" s="21" t="str">
        <f t="shared" si="152"/>
        <v/>
      </c>
      <c r="AD391" s="21" t="str">
        <f t="shared" si="153"/>
        <v/>
      </c>
      <c r="AE391" s="21" t="str">
        <f t="shared" si="154"/>
        <v/>
      </c>
      <c r="AG391" s="86">
        <f t="shared" si="155"/>
        <v>380</v>
      </c>
      <c r="AH391" s="21">
        <f t="shared" si="156"/>
        <v>739.00802180949472</v>
      </c>
      <c r="AI391" s="21">
        <f t="shared" si="157"/>
        <v>94.084145817167766</v>
      </c>
      <c r="AJ391" s="21">
        <f t="shared" si="158"/>
        <v>28319.327890967495</v>
      </c>
      <c r="AL391" s="86">
        <f t="shared" si="159"/>
        <v>380</v>
      </c>
      <c r="AM391" s="21">
        <f t="shared" si="160"/>
        <v>553.13345387591653</v>
      </c>
      <c r="AN391" s="21">
        <f t="shared" si="161"/>
        <v>156.611848233606</v>
      </c>
      <c r="AO391" s="21">
        <f t="shared" si="162"/>
        <v>47140.166318315401</v>
      </c>
    </row>
    <row r="392" spans="4:41" ht="11" customHeight="1">
      <c r="D392" s="78"/>
      <c r="E392" s="79"/>
      <c r="F392" s="80"/>
      <c r="G392" s="79"/>
      <c r="M392" s="85">
        <v>381</v>
      </c>
      <c r="N392" s="33">
        <f t="shared" si="141"/>
        <v>92</v>
      </c>
      <c r="O392" s="33">
        <f t="shared" si="142"/>
        <v>669.90454786643011</v>
      </c>
      <c r="P392" s="30">
        <f t="shared" si="143"/>
        <v>201733.26890779546</v>
      </c>
      <c r="R392" s="86" t="str">
        <f t="shared" si="144"/>
        <v/>
      </c>
      <c r="S392" s="21" t="str">
        <f t="shared" si="145"/>
        <v/>
      </c>
      <c r="T392" s="21" t="str">
        <f t="shared" si="146"/>
        <v/>
      </c>
      <c r="U392" s="21" t="str">
        <f t="shared" si="147"/>
        <v/>
      </c>
      <c r="W392" s="86" t="str">
        <f t="shared" si="148"/>
        <v/>
      </c>
      <c r="X392" s="21" t="str">
        <f t="shared" si="149"/>
        <v/>
      </c>
      <c r="Y392" s="21" t="str">
        <f t="shared" si="163"/>
        <v/>
      </c>
      <c r="Z392" s="21" t="str">
        <f t="shared" si="150"/>
        <v/>
      </c>
      <c r="AB392" s="86" t="str">
        <f t="shared" si="151"/>
        <v/>
      </c>
      <c r="AC392" s="21" t="str">
        <f t="shared" si="152"/>
        <v/>
      </c>
      <c r="AD392" s="21" t="str">
        <f t="shared" si="153"/>
        <v/>
      </c>
      <c r="AE392" s="21" t="str">
        <f t="shared" si="154"/>
        <v/>
      </c>
      <c r="AG392" s="86">
        <f t="shared" si="155"/>
        <v>381</v>
      </c>
      <c r="AH392" s="21">
        <f t="shared" si="156"/>
        <v>739.00802180949472</v>
      </c>
      <c r="AI392" s="21">
        <f t="shared" si="157"/>
        <v>91.934399563859998</v>
      </c>
      <c r="AJ392" s="21">
        <f t="shared" si="158"/>
        <v>27672.254268721859</v>
      </c>
      <c r="AL392" s="86">
        <f t="shared" si="159"/>
        <v>381</v>
      </c>
      <c r="AM392" s="21">
        <f t="shared" si="160"/>
        <v>553.13345387591653</v>
      </c>
      <c r="AN392" s="21">
        <f t="shared" si="161"/>
        <v>155.2901095481316</v>
      </c>
      <c r="AO392" s="21">
        <f t="shared" si="162"/>
        <v>46742.322973987611</v>
      </c>
    </row>
    <row r="393" spans="4:41" ht="11" customHeight="1">
      <c r="D393" s="78"/>
      <c r="E393" s="79"/>
      <c r="F393" s="80"/>
      <c r="G393" s="79"/>
      <c r="M393" s="85">
        <v>382</v>
      </c>
      <c r="N393" s="33">
        <f t="shared" si="141"/>
        <v>92</v>
      </c>
      <c r="O393" s="33">
        <f t="shared" si="142"/>
        <v>672.44422969265156</v>
      </c>
      <c r="P393" s="30">
        <f t="shared" si="143"/>
        <v>202497.71313748811</v>
      </c>
      <c r="R393" s="86" t="str">
        <f t="shared" si="144"/>
        <v/>
      </c>
      <c r="S393" s="21" t="str">
        <f t="shared" si="145"/>
        <v/>
      </c>
      <c r="T393" s="21" t="str">
        <f t="shared" si="146"/>
        <v/>
      </c>
      <c r="U393" s="21" t="str">
        <f t="shared" si="147"/>
        <v/>
      </c>
      <c r="W393" s="86" t="str">
        <f t="shared" si="148"/>
        <v/>
      </c>
      <c r="X393" s="21" t="str">
        <f t="shared" si="149"/>
        <v/>
      </c>
      <c r="Y393" s="21" t="str">
        <f t="shared" si="163"/>
        <v/>
      </c>
      <c r="Z393" s="21" t="str">
        <f t="shared" si="150"/>
        <v/>
      </c>
      <c r="AB393" s="86" t="str">
        <f t="shared" si="151"/>
        <v/>
      </c>
      <c r="AC393" s="21" t="str">
        <f t="shared" si="152"/>
        <v/>
      </c>
      <c r="AD393" s="21" t="str">
        <f t="shared" si="153"/>
        <v/>
      </c>
      <c r="AE393" s="21" t="str">
        <f t="shared" si="154"/>
        <v/>
      </c>
      <c r="AG393" s="86">
        <f t="shared" si="155"/>
        <v>382</v>
      </c>
      <c r="AH393" s="21">
        <f t="shared" si="156"/>
        <v>739.00802180949472</v>
      </c>
      <c r="AI393" s="21">
        <f t="shared" si="157"/>
        <v>89.77748748970788</v>
      </c>
      <c r="AJ393" s="21">
        <f t="shared" si="158"/>
        <v>27023.023734402072</v>
      </c>
      <c r="AL393" s="86">
        <f t="shared" si="159"/>
        <v>382</v>
      </c>
      <c r="AM393" s="21">
        <f t="shared" si="160"/>
        <v>553.13345387591653</v>
      </c>
      <c r="AN393" s="21">
        <f t="shared" si="161"/>
        <v>153.96396506703897</v>
      </c>
      <c r="AO393" s="21">
        <f t="shared" si="162"/>
        <v>46343.153485178729</v>
      </c>
    </row>
    <row r="394" spans="4:41" ht="11" customHeight="1">
      <c r="D394" s="78"/>
      <c r="E394" s="79"/>
      <c r="F394" s="80"/>
      <c r="G394" s="79"/>
      <c r="M394" s="85">
        <v>383</v>
      </c>
      <c r="N394" s="33">
        <f t="shared" si="141"/>
        <v>92</v>
      </c>
      <c r="O394" s="33">
        <f t="shared" si="142"/>
        <v>674.9923771249604</v>
      </c>
      <c r="P394" s="30">
        <f t="shared" si="143"/>
        <v>203264.70551461307</v>
      </c>
      <c r="R394" s="86" t="str">
        <f t="shared" si="144"/>
        <v/>
      </c>
      <c r="S394" s="21" t="str">
        <f t="shared" si="145"/>
        <v/>
      </c>
      <c r="T394" s="21" t="str">
        <f t="shared" si="146"/>
        <v/>
      </c>
      <c r="U394" s="21" t="str">
        <f t="shared" si="147"/>
        <v/>
      </c>
      <c r="W394" s="86" t="str">
        <f t="shared" si="148"/>
        <v/>
      </c>
      <c r="X394" s="21" t="str">
        <f t="shared" si="149"/>
        <v/>
      </c>
      <c r="Y394" s="21" t="str">
        <f t="shared" si="163"/>
        <v/>
      </c>
      <c r="Z394" s="21" t="str">
        <f t="shared" si="150"/>
        <v/>
      </c>
      <c r="AB394" s="86" t="str">
        <f t="shared" si="151"/>
        <v/>
      </c>
      <c r="AC394" s="21" t="str">
        <f t="shared" si="152"/>
        <v/>
      </c>
      <c r="AD394" s="21" t="str">
        <f t="shared" si="153"/>
        <v/>
      </c>
      <c r="AE394" s="21" t="str">
        <f t="shared" si="154"/>
        <v/>
      </c>
      <c r="AG394" s="86">
        <f t="shared" si="155"/>
        <v>383</v>
      </c>
      <c r="AH394" s="21">
        <f t="shared" si="156"/>
        <v>739.00802180949472</v>
      </c>
      <c r="AI394" s="21">
        <f t="shared" si="157"/>
        <v>87.613385708641928</v>
      </c>
      <c r="AJ394" s="21">
        <f t="shared" si="158"/>
        <v>26371.629098301219</v>
      </c>
      <c r="AL394" s="86">
        <f t="shared" si="159"/>
        <v>383</v>
      </c>
      <c r="AM394" s="21">
        <f t="shared" si="160"/>
        <v>553.13345387591653</v>
      </c>
      <c r="AN394" s="21">
        <f t="shared" si="161"/>
        <v>152.63340010434271</v>
      </c>
      <c r="AO394" s="21">
        <f t="shared" si="162"/>
        <v>45942.653431407154</v>
      </c>
    </row>
    <row r="395" spans="4:41" ht="11" customHeight="1">
      <c r="D395" s="78"/>
      <c r="E395" s="79"/>
      <c r="F395" s="80"/>
      <c r="G395" s="79"/>
      <c r="M395" s="85">
        <v>384</v>
      </c>
      <c r="N395" s="33">
        <f t="shared" si="141"/>
        <v>92</v>
      </c>
      <c r="O395" s="33">
        <f t="shared" si="142"/>
        <v>677.54901838204353</v>
      </c>
      <c r="P395" s="30">
        <f t="shared" si="143"/>
        <v>204034.25453299511</v>
      </c>
      <c r="R395" s="86" t="str">
        <f t="shared" si="144"/>
        <v/>
      </c>
      <c r="S395" s="21" t="str">
        <f t="shared" si="145"/>
        <v/>
      </c>
      <c r="T395" s="21" t="str">
        <f t="shared" si="146"/>
        <v/>
      </c>
      <c r="U395" s="21" t="str">
        <f t="shared" si="147"/>
        <v/>
      </c>
      <c r="W395" s="86" t="str">
        <f t="shared" si="148"/>
        <v/>
      </c>
      <c r="X395" s="21" t="str">
        <f t="shared" si="149"/>
        <v/>
      </c>
      <c r="Y395" s="21" t="str">
        <f t="shared" si="163"/>
        <v/>
      </c>
      <c r="Z395" s="21" t="str">
        <f t="shared" si="150"/>
        <v/>
      </c>
      <c r="AB395" s="86" t="str">
        <f t="shared" si="151"/>
        <v/>
      </c>
      <c r="AC395" s="21" t="str">
        <f t="shared" si="152"/>
        <v/>
      </c>
      <c r="AD395" s="21" t="str">
        <f t="shared" si="153"/>
        <v/>
      </c>
      <c r="AE395" s="21" t="str">
        <f t="shared" si="154"/>
        <v/>
      </c>
      <c r="AG395" s="86">
        <f t="shared" si="155"/>
        <v>384</v>
      </c>
      <c r="AH395" s="21">
        <f t="shared" si="156"/>
        <v>739.00802180949472</v>
      </c>
      <c r="AI395" s="21">
        <f t="shared" si="157"/>
        <v>85.442070254972407</v>
      </c>
      <c r="AJ395" s="21">
        <f t="shared" si="158"/>
        <v>25718.063146746696</v>
      </c>
      <c r="AL395" s="86">
        <f t="shared" si="159"/>
        <v>384</v>
      </c>
      <c r="AM395" s="21">
        <f t="shared" si="160"/>
        <v>553.13345387591653</v>
      </c>
      <c r="AN395" s="21">
        <f t="shared" si="161"/>
        <v>151.29839992510412</v>
      </c>
      <c r="AO395" s="21">
        <f t="shared" si="162"/>
        <v>45540.818377456337</v>
      </c>
    </row>
    <row r="396" spans="4:41" ht="11" customHeight="1">
      <c r="D396" s="78"/>
      <c r="E396" s="79"/>
      <c r="F396" s="80"/>
      <c r="G396" s="79"/>
      <c r="M396" s="85">
        <v>385</v>
      </c>
      <c r="N396" s="33">
        <f t="shared" ref="N396:N459" si="164">$B$21+$B$22</f>
        <v>92</v>
      </c>
      <c r="O396" s="33">
        <f t="shared" si="142"/>
        <v>680.11418177665041</v>
      </c>
      <c r="P396" s="30">
        <f t="shared" si="143"/>
        <v>204806.36871477176</v>
      </c>
      <c r="W396" s="86" t="str">
        <f t="shared" si="148"/>
        <v/>
      </c>
      <c r="X396" s="21" t="str">
        <f t="shared" si="149"/>
        <v/>
      </c>
      <c r="Y396" s="21" t="str">
        <f t="shared" si="163"/>
        <v/>
      </c>
      <c r="Z396" s="21" t="str">
        <f t="shared" si="150"/>
        <v/>
      </c>
      <c r="AB396" s="86" t="str">
        <f t="shared" si="151"/>
        <v/>
      </c>
      <c r="AC396" s="21" t="str">
        <f t="shared" si="152"/>
        <v/>
      </c>
      <c r="AD396" s="21" t="str">
        <f t="shared" si="153"/>
        <v/>
      </c>
      <c r="AE396" s="21" t="str">
        <f t="shared" si="154"/>
        <v/>
      </c>
      <c r="AG396" s="86">
        <f t="shared" si="155"/>
        <v>385</v>
      </c>
      <c r="AH396" s="21">
        <f t="shared" si="156"/>
        <v>739.00802180949472</v>
      </c>
      <c r="AI396" s="21">
        <f t="shared" si="157"/>
        <v>83.263517083124</v>
      </c>
      <c r="AJ396" s="21">
        <f t="shared" si="158"/>
        <v>25062.318642020324</v>
      </c>
      <c r="AL396" s="86">
        <f t="shared" si="159"/>
        <v>385</v>
      </c>
      <c r="AM396" s="21">
        <f t="shared" si="160"/>
        <v>553.13345387591653</v>
      </c>
      <c r="AN396" s="21">
        <f t="shared" si="161"/>
        <v>149.95894974526806</v>
      </c>
      <c r="AO396" s="21">
        <f t="shared" si="162"/>
        <v>45137.643873325687</v>
      </c>
    </row>
    <row r="397" spans="4:41" ht="11" customHeight="1">
      <c r="D397" s="78"/>
      <c r="E397" s="79"/>
      <c r="F397" s="80"/>
      <c r="G397" s="79"/>
      <c r="M397" s="85">
        <v>386</v>
      </c>
      <c r="N397" s="33">
        <f t="shared" si="164"/>
        <v>92</v>
      </c>
      <c r="O397" s="33">
        <f t="shared" si="142"/>
        <v>682.68789571590594</v>
      </c>
      <c r="P397" s="30">
        <f t="shared" si="143"/>
        <v>205581.05661048766</v>
      </c>
      <c r="W397" s="86" t="str">
        <f t="shared" si="148"/>
        <v/>
      </c>
      <c r="X397" s="21" t="str">
        <f t="shared" si="149"/>
        <v/>
      </c>
      <c r="Y397" s="21" t="str">
        <f t="shared" si="163"/>
        <v/>
      </c>
      <c r="Z397" s="21" t="str">
        <f t="shared" si="150"/>
        <v/>
      </c>
      <c r="AB397" s="86" t="str">
        <f t="shared" si="151"/>
        <v/>
      </c>
      <c r="AC397" s="21" t="str">
        <f t="shared" si="152"/>
        <v/>
      </c>
      <c r="AD397" s="21" t="str">
        <f t="shared" si="153"/>
        <v/>
      </c>
      <c r="AE397" s="21" t="str">
        <f t="shared" si="154"/>
        <v/>
      </c>
      <c r="AG397" s="86">
        <f t="shared" si="155"/>
        <v>386</v>
      </c>
      <c r="AH397" s="21">
        <f t="shared" si="156"/>
        <v>739.00802180949472</v>
      </c>
      <c r="AI397" s="21">
        <f t="shared" si="157"/>
        <v>81.07770206736943</v>
      </c>
      <c r="AJ397" s="21">
        <f t="shared" si="158"/>
        <v>24404.388322278199</v>
      </c>
      <c r="AL397" s="86">
        <f t="shared" si="159"/>
        <v>386</v>
      </c>
      <c r="AM397" s="21">
        <f t="shared" si="160"/>
        <v>553.13345387591653</v>
      </c>
      <c r="AN397" s="21">
        <f t="shared" si="161"/>
        <v>148.61503473149924</v>
      </c>
      <c r="AO397" s="21">
        <f t="shared" si="162"/>
        <v>44733.125454181267</v>
      </c>
    </row>
    <row r="398" spans="4:41" ht="11" customHeight="1">
      <c r="D398" s="78"/>
      <c r="E398" s="79"/>
      <c r="F398" s="80"/>
      <c r="G398" s="79"/>
      <c r="M398" s="85">
        <v>387</v>
      </c>
      <c r="N398" s="33">
        <f t="shared" si="164"/>
        <v>92</v>
      </c>
      <c r="O398" s="33">
        <f t="shared" ref="O398:O461" si="165">P397*$P$4/12</f>
        <v>685.27018870162556</v>
      </c>
      <c r="P398" s="30">
        <f t="shared" ref="P398:P461" si="166">P397+O398+N398</f>
        <v>206358.32679918929</v>
      </c>
      <c r="W398" s="86" t="str">
        <f t="shared" ref="W398:W431" si="167">IF(LEN(W397)=0,"",IF(W397+1&lt;=(90*12-($B$13*12+37*12)),W397+1,""))</f>
        <v/>
      </c>
      <c r="X398" s="21" t="str">
        <f t="shared" ref="X398:X431" si="168">IF(LEN(W398)=0,"",$Z$7)</f>
        <v/>
      </c>
      <c r="Y398" s="21" t="str">
        <f t="shared" si="163"/>
        <v/>
      </c>
      <c r="Z398" s="21" t="str">
        <f t="shared" ref="Z398:Z431" si="169">IF(LEN(W398)=0,"",Z397-X398+Y398)</f>
        <v/>
      </c>
      <c r="AB398" s="86" t="str">
        <f t="shared" ref="AB398:AB455" si="170">IF(LEN(AB397)=0,"",IF(AB397+1&lt;=(90*12-($B$13*12+35*12)),AB397+1,""))</f>
        <v/>
      </c>
      <c r="AC398" s="21" t="str">
        <f t="shared" ref="AC398:AC455" si="171">IF(LEN(AB398)=0,"",$AE$7)</f>
        <v/>
      </c>
      <c r="AD398" s="21" t="str">
        <f t="shared" ref="AD398:AD455" si="172">IF(LEN(AB398)=0,"",(AE397-AC398)*$AE$4/12)</f>
        <v/>
      </c>
      <c r="AE398" s="21" t="str">
        <f t="shared" ref="AE398:AE455" si="173">IF(LEN(AB398)=0,"",AE397-AC398+AD398)</f>
        <v/>
      </c>
      <c r="AG398" s="86">
        <f t="shared" ref="AG398:AG461" si="174">IF(LEN(AG397)=0,"",IF(AG397+1&lt;=(90*12-($B$13*12+30*12)),AG397+1,""))</f>
        <v>387</v>
      </c>
      <c r="AH398" s="21">
        <f t="shared" ref="AH398:AH461" si="175">IF(LEN(AG398)=0,"",$AJ$7)</f>
        <v>739.00802180949472</v>
      </c>
      <c r="AI398" s="21">
        <f t="shared" ref="AI398:AI461" si="176">IF(LEN(AG398)=0,"",(AJ397-AH398)*$AJ$4/12)</f>
        <v>78.884601001562345</v>
      </c>
      <c r="AJ398" s="21">
        <f t="shared" ref="AJ398:AJ461" si="177">IF(LEN(AG398)=0,"",AJ397-AH398+AI398)</f>
        <v>23744.264901470266</v>
      </c>
      <c r="AL398" s="86">
        <f t="shared" ref="AL398:AL461" si="178">IF(LEN(AL397)=0,"",IF(AL397+1&lt;=(90*12-($B$13*12+25*12)),AL397+1,""))</f>
        <v>387</v>
      </c>
      <c r="AM398" s="21">
        <f t="shared" ref="AM398:AM461" si="179">IF(LEN(AL398)=0,"",$AO$7)</f>
        <v>553.13345387591653</v>
      </c>
      <c r="AN398" s="21">
        <f t="shared" ref="AN398:AN461" si="180">IF(LEN(AL398)=0,"",(AO397-AM398)*$AO$4/12)</f>
        <v>147.26664000101783</v>
      </c>
      <c r="AO398" s="21">
        <f t="shared" ref="AO398:AO461" si="181">IF(LEN(AL398)=0,"",AO397-AM398+AN398)</f>
        <v>44327.258640306369</v>
      </c>
    </row>
    <row r="399" spans="4:41" ht="11" customHeight="1">
      <c r="D399" s="78"/>
      <c r="E399" s="79"/>
      <c r="F399" s="80"/>
      <c r="G399" s="79"/>
      <c r="M399" s="85">
        <v>388</v>
      </c>
      <c r="N399" s="33">
        <f t="shared" si="164"/>
        <v>92</v>
      </c>
      <c r="O399" s="33">
        <f t="shared" si="165"/>
        <v>687.86108933063099</v>
      </c>
      <c r="P399" s="30">
        <f t="shared" si="166"/>
        <v>207138.18788851993</v>
      </c>
      <c r="W399" s="86" t="str">
        <f t="shared" si="167"/>
        <v/>
      </c>
      <c r="X399" s="21" t="str">
        <f t="shared" si="168"/>
        <v/>
      </c>
      <c r="Y399" s="21" t="str">
        <f t="shared" ref="Y399:Y431" si="182">IF(LEN(W399)=0,"",(Z398-X399)*$Z$4/12)</f>
        <v/>
      </c>
      <c r="Z399" s="21" t="str">
        <f t="shared" si="169"/>
        <v/>
      </c>
      <c r="AB399" s="86" t="str">
        <f t="shared" si="170"/>
        <v/>
      </c>
      <c r="AC399" s="21" t="str">
        <f t="shared" si="171"/>
        <v/>
      </c>
      <c r="AD399" s="21" t="str">
        <f t="shared" si="172"/>
        <v/>
      </c>
      <c r="AE399" s="21" t="str">
        <f t="shared" si="173"/>
        <v/>
      </c>
      <c r="AG399" s="86">
        <f t="shared" si="174"/>
        <v>388</v>
      </c>
      <c r="AH399" s="21">
        <f t="shared" si="175"/>
        <v>739.00802180949472</v>
      </c>
      <c r="AI399" s="21">
        <f t="shared" si="176"/>
        <v>76.684189598869239</v>
      </c>
      <c r="AJ399" s="21">
        <f t="shared" si="177"/>
        <v>23081.941069259639</v>
      </c>
      <c r="AL399" s="86">
        <f t="shared" si="178"/>
        <v>388</v>
      </c>
      <c r="AM399" s="21">
        <f t="shared" si="179"/>
        <v>553.13345387591653</v>
      </c>
      <c r="AN399" s="21">
        <f t="shared" si="180"/>
        <v>145.91375062143484</v>
      </c>
      <c r="AO399" s="21">
        <f t="shared" si="181"/>
        <v>43920.038937051882</v>
      </c>
    </row>
    <row r="400" spans="4:41" ht="11" customHeight="1">
      <c r="D400" s="78"/>
      <c r="E400" s="79"/>
      <c r="F400" s="80"/>
      <c r="G400" s="79"/>
      <c r="M400" s="85">
        <v>389</v>
      </c>
      <c r="N400" s="33">
        <f t="shared" si="164"/>
        <v>92</v>
      </c>
      <c r="O400" s="33">
        <f t="shared" si="165"/>
        <v>690.4606262950665</v>
      </c>
      <c r="P400" s="30">
        <f t="shared" si="166"/>
        <v>207920.64851481499</v>
      </c>
      <c r="W400" s="86" t="str">
        <f t="shared" si="167"/>
        <v/>
      </c>
      <c r="X400" s="21" t="str">
        <f t="shared" si="168"/>
        <v/>
      </c>
      <c r="Y400" s="21" t="str">
        <f t="shared" si="182"/>
        <v/>
      </c>
      <c r="Z400" s="21" t="str">
        <f t="shared" si="169"/>
        <v/>
      </c>
      <c r="AB400" s="86" t="str">
        <f t="shared" si="170"/>
        <v/>
      </c>
      <c r="AC400" s="21" t="str">
        <f t="shared" si="171"/>
        <v/>
      </c>
      <c r="AD400" s="21" t="str">
        <f t="shared" si="172"/>
        <v/>
      </c>
      <c r="AE400" s="21" t="str">
        <f t="shared" si="173"/>
        <v/>
      </c>
      <c r="AG400" s="86">
        <f t="shared" si="174"/>
        <v>389</v>
      </c>
      <c r="AH400" s="21">
        <f t="shared" si="175"/>
        <v>739.00802180949472</v>
      </c>
      <c r="AI400" s="21">
        <f t="shared" si="176"/>
        <v>74.47644349150049</v>
      </c>
      <c r="AJ400" s="21">
        <f t="shared" si="177"/>
        <v>22417.409490941645</v>
      </c>
      <c r="AL400" s="86">
        <f t="shared" si="178"/>
        <v>389</v>
      </c>
      <c r="AM400" s="21">
        <f t="shared" si="179"/>
        <v>553.13345387591653</v>
      </c>
      <c r="AN400" s="21">
        <f t="shared" si="180"/>
        <v>144.55635161058655</v>
      </c>
      <c r="AO400" s="21">
        <f t="shared" si="181"/>
        <v>43511.461834786547</v>
      </c>
    </row>
    <row r="401" spans="4:41" ht="11" customHeight="1">
      <c r="D401" s="78"/>
      <c r="E401" s="79"/>
      <c r="F401" s="80"/>
      <c r="G401" s="79"/>
      <c r="M401" s="85">
        <v>390</v>
      </c>
      <c r="N401" s="33">
        <f t="shared" si="164"/>
        <v>92</v>
      </c>
      <c r="O401" s="33">
        <f t="shared" si="165"/>
        <v>693.06882838271667</v>
      </c>
      <c r="P401" s="30">
        <f t="shared" si="166"/>
        <v>208705.7173431977</v>
      </c>
      <c r="W401" s="86" t="str">
        <f t="shared" si="167"/>
        <v/>
      </c>
      <c r="X401" s="21" t="str">
        <f t="shared" si="168"/>
        <v/>
      </c>
      <c r="Y401" s="21" t="str">
        <f t="shared" si="182"/>
        <v/>
      </c>
      <c r="Z401" s="21" t="str">
        <f t="shared" si="169"/>
        <v/>
      </c>
      <c r="AB401" s="86" t="str">
        <f t="shared" si="170"/>
        <v/>
      </c>
      <c r="AC401" s="21" t="str">
        <f t="shared" si="171"/>
        <v/>
      </c>
      <c r="AD401" s="21" t="str">
        <f t="shared" si="172"/>
        <v/>
      </c>
      <c r="AE401" s="21" t="str">
        <f t="shared" si="173"/>
        <v/>
      </c>
      <c r="AG401" s="86">
        <f t="shared" si="174"/>
        <v>390</v>
      </c>
      <c r="AH401" s="21">
        <f t="shared" si="175"/>
        <v>739.00802180949472</v>
      </c>
      <c r="AI401" s="21">
        <f t="shared" si="176"/>
        <v>72.261338230440501</v>
      </c>
      <c r="AJ401" s="21">
        <f t="shared" si="177"/>
        <v>21750.662807362591</v>
      </c>
      <c r="AL401" s="86">
        <f t="shared" si="178"/>
        <v>390</v>
      </c>
      <c r="AM401" s="21">
        <f t="shared" si="179"/>
        <v>553.13345387591653</v>
      </c>
      <c r="AN401" s="21">
        <f t="shared" si="180"/>
        <v>143.19442793636878</v>
      </c>
      <c r="AO401" s="21">
        <f t="shared" si="181"/>
        <v>43101.522808846996</v>
      </c>
    </row>
    <row r="402" spans="4:41" ht="11" customHeight="1">
      <c r="D402" s="78"/>
      <c r="E402" s="79"/>
      <c r="F402" s="80"/>
      <c r="G402" s="79"/>
      <c r="M402" s="85">
        <v>391</v>
      </c>
      <c r="N402" s="33">
        <f t="shared" si="164"/>
        <v>92</v>
      </c>
      <c r="O402" s="33">
        <f t="shared" si="165"/>
        <v>695.68572447732561</v>
      </c>
      <c r="P402" s="30">
        <f t="shared" si="166"/>
        <v>209493.40306767501</v>
      </c>
      <c r="W402" s="86" t="str">
        <f t="shared" si="167"/>
        <v/>
      </c>
      <c r="X402" s="21" t="str">
        <f t="shared" si="168"/>
        <v/>
      </c>
      <c r="Y402" s="21" t="str">
        <f t="shared" si="182"/>
        <v/>
      </c>
      <c r="Z402" s="21" t="str">
        <f t="shared" si="169"/>
        <v/>
      </c>
      <c r="AB402" s="86" t="str">
        <f t="shared" si="170"/>
        <v/>
      </c>
      <c r="AC402" s="21" t="str">
        <f t="shared" si="171"/>
        <v/>
      </c>
      <c r="AD402" s="21" t="str">
        <f t="shared" si="172"/>
        <v/>
      </c>
      <c r="AE402" s="21" t="str">
        <f t="shared" si="173"/>
        <v/>
      </c>
      <c r="AG402" s="86">
        <f t="shared" si="174"/>
        <v>391</v>
      </c>
      <c r="AH402" s="21">
        <f t="shared" si="175"/>
        <v>739.00802180949472</v>
      </c>
      <c r="AI402" s="21">
        <f t="shared" si="176"/>
        <v>70.038849285176994</v>
      </c>
      <c r="AJ402" s="21">
        <f t="shared" si="177"/>
        <v>21081.693634838273</v>
      </c>
      <c r="AL402" s="86">
        <f t="shared" si="178"/>
        <v>391</v>
      </c>
      <c r="AM402" s="21">
        <f t="shared" si="179"/>
        <v>553.13345387591653</v>
      </c>
      <c r="AN402" s="21">
        <f t="shared" si="180"/>
        <v>141.82796451657026</v>
      </c>
      <c r="AO402" s="21">
        <f t="shared" si="181"/>
        <v>42690.217319487645</v>
      </c>
    </row>
    <row r="403" spans="4:41" ht="11" customHeight="1">
      <c r="D403" s="78"/>
      <c r="E403" s="79"/>
      <c r="F403" s="80"/>
      <c r="G403" s="79"/>
      <c r="M403" s="85">
        <v>392</v>
      </c>
      <c r="N403" s="33">
        <f t="shared" si="164"/>
        <v>92</v>
      </c>
      <c r="O403" s="33">
        <f t="shared" si="165"/>
        <v>698.31134355891675</v>
      </c>
      <c r="P403" s="30">
        <f t="shared" si="166"/>
        <v>210283.71441123393</v>
      </c>
      <c r="W403" s="86" t="str">
        <f t="shared" si="167"/>
        <v/>
      </c>
      <c r="X403" s="21" t="str">
        <f t="shared" si="168"/>
        <v/>
      </c>
      <c r="Y403" s="21" t="str">
        <f t="shared" si="182"/>
        <v/>
      </c>
      <c r="Z403" s="21" t="str">
        <f t="shared" si="169"/>
        <v/>
      </c>
      <c r="AB403" s="86" t="str">
        <f t="shared" si="170"/>
        <v/>
      </c>
      <c r="AC403" s="21" t="str">
        <f t="shared" si="171"/>
        <v/>
      </c>
      <c r="AD403" s="21" t="str">
        <f t="shared" si="172"/>
        <v/>
      </c>
      <c r="AE403" s="21" t="str">
        <f t="shared" si="173"/>
        <v/>
      </c>
      <c r="AG403" s="86">
        <f t="shared" si="174"/>
        <v>392</v>
      </c>
      <c r="AH403" s="21">
        <f t="shared" si="175"/>
        <v>739.00802180949472</v>
      </c>
      <c r="AI403" s="21">
        <f t="shared" si="176"/>
        <v>67.808952043429258</v>
      </c>
      <c r="AJ403" s="21">
        <f t="shared" si="177"/>
        <v>20410.494565072207</v>
      </c>
      <c r="AL403" s="86">
        <f t="shared" si="178"/>
        <v>392</v>
      </c>
      <c r="AM403" s="21">
        <f t="shared" si="179"/>
        <v>553.13345387591653</v>
      </c>
      <c r="AN403" s="21">
        <f t="shared" si="180"/>
        <v>140.45694621870575</v>
      </c>
      <c r="AO403" s="21">
        <f t="shared" si="181"/>
        <v>42277.540811830433</v>
      </c>
    </row>
    <row r="404" spans="4:41" ht="11" customHeight="1">
      <c r="D404" s="78"/>
      <c r="E404" s="79"/>
      <c r="F404" s="80"/>
      <c r="G404" s="79"/>
      <c r="M404" s="85">
        <v>393</v>
      </c>
      <c r="N404" s="33">
        <f t="shared" si="164"/>
        <v>92</v>
      </c>
      <c r="O404" s="33">
        <f t="shared" si="165"/>
        <v>700.94571470411313</v>
      </c>
      <c r="P404" s="30">
        <f t="shared" si="166"/>
        <v>211076.66012593804</v>
      </c>
      <c r="W404" s="86" t="str">
        <f t="shared" si="167"/>
        <v/>
      </c>
      <c r="X404" s="21" t="str">
        <f t="shared" si="168"/>
        <v/>
      </c>
      <c r="Y404" s="21" t="str">
        <f t="shared" si="182"/>
        <v/>
      </c>
      <c r="Z404" s="21" t="str">
        <f t="shared" si="169"/>
        <v/>
      </c>
      <c r="AB404" s="86" t="str">
        <f t="shared" si="170"/>
        <v/>
      </c>
      <c r="AC404" s="21" t="str">
        <f t="shared" si="171"/>
        <v/>
      </c>
      <c r="AD404" s="21" t="str">
        <f t="shared" si="172"/>
        <v/>
      </c>
      <c r="AE404" s="21" t="str">
        <f t="shared" si="173"/>
        <v/>
      </c>
      <c r="AG404" s="86">
        <f t="shared" si="174"/>
        <v>393</v>
      </c>
      <c r="AH404" s="21">
        <f t="shared" si="175"/>
        <v>739.00802180949472</v>
      </c>
      <c r="AI404" s="21">
        <f t="shared" si="176"/>
        <v>65.571621810875712</v>
      </c>
      <c r="AJ404" s="21">
        <f t="shared" si="177"/>
        <v>19737.058165073588</v>
      </c>
      <c r="AL404" s="86">
        <f t="shared" si="178"/>
        <v>393</v>
      </c>
      <c r="AM404" s="21">
        <f t="shared" si="179"/>
        <v>553.13345387591653</v>
      </c>
      <c r="AN404" s="21">
        <f t="shared" si="180"/>
        <v>139.0813578598484</v>
      </c>
      <c r="AO404" s="21">
        <f t="shared" si="181"/>
        <v>41863.488715814361</v>
      </c>
    </row>
    <row r="405" spans="4:41" ht="11" customHeight="1">
      <c r="D405" s="78"/>
      <c r="E405" s="79"/>
      <c r="F405" s="80"/>
      <c r="G405" s="79"/>
      <c r="M405" s="85">
        <v>394</v>
      </c>
      <c r="N405" s="33">
        <f t="shared" si="164"/>
        <v>92</v>
      </c>
      <c r="O405" s="33">
        <f t="shared" si="165"/>
        <v>703.58886708646014</v>
      </c>
      <c r="P405" s="30">
        <f t="shared" si="166"/>
        <v>211872.24899302449</v>
      </c>
      <c r="W405" s="86" t="str">
        <f t="shared" si="167"/>
        <v/>
      </c>
      <c r="X405" s="21" t="str">
        <f t="shared" si="168"/>
        <v/>
      </c>
      <c r="Y405" s="21" t="str">
        <f t="shared" si="182"/>
        <v/>
      </c>
      <c r="Z405" s="21" t="str">
        <f t="shared" si="169"/>
        <v/>
      </c>
      <c r="AB405" s="86" t="str">
        <f t="shared" si="170"/>
        <v/>
      </c>
      <c r="AC405" s="21" t="str">
        <f t="shared" si="171"/>
        <v/>
      </c>
      <c r="AD405" s="21" t="str">
        <f t="shared" si="172"/>
        <v/>
      </c>
      <c r="AE405" s="21" t="str">
        <f t="shared" si="173"/>
        <v/>
      </c>
      <c r="AG405" s="86">
        <f t="shared" si="174"/>
        <v>394</v>
      </c>
      <c r="AH405" s="21">
        <f t="shared" si="175"/>
        <v>739.00802180949472</v>
      </c>
      <c r="AI405" s="21">
        <f t="shared" si="176"/>
        <v>63.326833810880309</v>
      </c>
      <c r="AJ405" s="21">
        <f t="shared" si="177"/>
        <v>19061.376977074971</v>
      </c>
      <c r="AL405" s="86">
        <f t="shared" si="178"/>
        <v>394</v>
      </c>
      <c r="AM405" s="21">
        <f t="shared" si="179"/>
        <v>553.13345387591653</v>
      </c>
      <c r="AN405" s="21">
        <f t="shared" si="180"/>
        <v>137.70118420646148</v>
      </c>
      <c r="AO405" s="21">
        <f t="shared" si="181"/>
        <v>41448.056446144903</v>
      </c>
    </row>
    <row r="406" spans="4:41" ht="11" customHeight="1">
      <c r="D406" s="78"/>
      <c r="E406" s="79"/>
      <c r="F406" s="80"/>
      <c r="G406" s="79"/>
      <c r="M406" s="85">
        <v>395</v>
      </c>
      <c r="N406" s="33">
        <f t="shared" si="164"/>
        <v>92</v>
      </c>
      <c r="O406" s="33">
        <f t="shared" si="165"/>
        <v>706.24082997674839</v>
      </c>
      <c r="P406" s="30">
        <f t="shared" si="166"/>
        <v>212670.48982300123</v>
      </c>
      <c r="W406" s="86" t="str">
        <f t="shared" si="167"/>
        <v/>
      </c>
      <c r="X406" s="21" t="str">
        <f t="shared" si="168"/>
        <v/>
      </c>
      <c r="Y406" s="21" t="str">
        <f t="shared" si="182"/>
        <v/>
      </c>
      <c r="Z406" s="21" t="str">
        <f t="shared" si="169"/>
        <v/>
      </c>
      <c r="AB406" s="86" t="str">
        <f t="shared" si="170"/>
        <v/>
      </c>
      <c r="AC406" s="21" t="str">
        <f t="shared" si="171"/>
        <v/>
      </c>
      <c r="AD406" s="21" t="str">
        <f t="shared" si="172"/>
        <v/>
      </c>
      <c r="AE406" s="21" t="str">
        <f t="shared" si="173"/>
        <v/>
      </c>
      <c r="AG406" s="86">
        <f t="shared" si="174"/>
        <v>395</v>
      </c>
      <c r="AH406" s="21">
        <f t="shared" si="175"/>
        <v>739.00802180949472</v>
      </c>
      <c r="AI406" s="21">
        <f t="shared" si="176"/>
        <v>61.074563184218256</v>
      </c>
      <c r="AJ406" s="21">
        <f t="shared" si="177"/>
        <v>18383.443518449694</v>
      </c>
      <c r="AL406" s="86">
        <f t="shared" si="178"/>
        <v>395</v>
      </c>
      <c r="AM406" s="21">
        <f t="shared" si="179"/>
        <v>553.13345387591653</v>
      </c>
      <c r="AN406" s="21">
        <f t="shared" si="180"/>
        <v>136.31640997422997</v>
      </c>
      <c r="AO406" s="21">
        <f t="shared" si="181"/>
        <v>41031.239402243213</v>
      </c>
    </row>
    <row r="407" spans="4:41" ht="11" customHeight="1">
      <c r="D407" s="78"/>
      <c r="E407" s="79"/>
      <c r="F407" s="80"/>
      <c r="G407" s="79"/>
      <c r="M407" s="85">
        <v>396</v>
      </c>
      <c r="N407" s="33">
        <f t="shared" si="164"/>
        <v>92</v>
      </c>
      <c r="O407" s="33">
        <f t="shared" si="165"/>
        <v>708.90163274333747</v>
      </c>
      <c r="P407" s="30">
        <f t="shared" si="166"/>
        <v>213471.39145574457</v>
      </c>
      <c r="W407" s="86" t="str">
        <f t="shared" si="167"/>
        <v/>
      </c>
      <c r="X407" s="21" t="str">
        <f t="shared" si="168"/>
        <v/>
      </c>
      <c r="Y407" s="21" t="str">
        <f t="shared" si="182"/>
        <v/>
      </c>
      <c r="Z407" s="21" t="str">
        <f t="shared" si="169"/>
        <v/>
      </c>
      <c r="AB407" s="86" t="str">
        <f t="shared" si="170"/>
        <v/>
      </c>
      <c r="AC407" s="21" t="str">
        <f t="shared" si="171"/>
        <v/>
      </c>
      <c r="AD407" s="21" t="str">
        <f t="shared" si="172"/>
        <v/>
      </c>
      <c r="AE407" s="21" t="str">
        <f t="shared" si="173"/>
        <v/>
      </c>
      <c r="AG407" s="86">
        <f t="shared" si="174"/>
        <v>396</v>
      </c>
      <c r="AH407" s="21">
        <f t="shared" si="175"/>
        <v>739.00802180949472</v>
      </c>
      <c r="AI407" s="21">
        <f t="shared" si="176"/>
        <v>58.81478498880066</v>
      </c>
      <c r="AJ407" s="21">
        <f t="shared" si="177"/>
        <v>17703.250281629</v>
      </c>
      <c r="AL407" s="86">
        <f t="shared" si="178"/>
        <v>396</v>
      </c>
      <c r="AM407" s="21">
        <f t="shared" si="179"/>
        <v>553.13345387591653</v>
      </c>
      <c r="AN407" s="21">
        <f t="shared" si="180"/>
        <v>134.92701982789097</v>
      </c>
      <c r="AO407" s="21">
        <f t="shared" si="181"/>
        <v>40613.032968195184</v>
      </c>
    </row>
    <row r="408" spans="4:41" ht="11" customHeight="1">
      <c r="D408" s="78"/>
      <c r="E408" s="79"/>
      <c r="F408" s="80"/>
      <c r="G408" s="79"/>
      <c r="M408" s="85">
        <v>397</v>
      </c>
      <c r="N408" s="33">
        <f t="shared" si="164"/>
        <v>92</v>
      </c>
      <c r="O408" s="33">
        <f t="shared" si="165"/>
        <v>711.57130485248183</v>
      </c>
      <c r="P408" s="30">
        <f t="shared" si="166"/>
        <v>214274.96276059706</v>
      </c>
      <c r="W408" s="86" t="str">
        <f t="shared" si="167"/>
        <v/>
      </c>
      <c r="X408" s="21" t="str">
        <f t="shared" si="168"/>
        <v/>
      </c>
      <c r="Y408" s="21" t="str">
        <f t="shared" si="182"/>
        <v/>
      </c>
      <c r="Z408" s="21" t="str">
        <f t="shared" si="169"/>
        <v/>
      </c>
      <c r="AB408" s="86" t="str">
        <f t="shared" si="170"/>
        <v/>
      </c>
      <c r="AC408" s="21" t="str">
        <f t="shared" si="171"/>
        <v/>
      </c>
      <c r="AD408" s="21" t="str">
        <f t="shared" si="172"/>
        <v/>
      </c>
      <c r="AE408" s="21" t="str">
        <f t="shared" si="173"/>
        <v/>
      </c>
      <c r="AG408" s="86">
        <f t="shared" si="174"/>
        <v>397</v>
      </c>
      <c r="AH408" s="21">
        <f t="shared" si="175"/>
        <v>739.00802180949472</v>
      </c>
      <c r="AI408" s="21">
        <f t="shared" si="176"/>
        <v>56.547474199398351</v>
      </c>
      <c r="AJ408" s="21">
        <f t="shared" si="177"/>
        <v>17020.789734018901</v>
      </c>
      <c r="AL408" s="86">
        <f t="shared" si="178"/>
        <v>397</v>
      </c>
      <c r="AM408" s="21">
        <f t="shared" si="179"/>
        <v>553.13345387591653</v>
      </c>
      <c r="AN408" s="21">
        <f t="shared" si="180"/>
        <v>133.53299838106423</v>
      </c>
      <c r="AO408" s="21">
        <f t="shared" si="181"/>
        <v>40193.432512700332</v>
      </c>
    </row>
    <row r="409" spans="4:41" ht="11" customHeight="1">
      <c r="D409" s="78"/>
      <c r="E409" s="79"/>
      <c r="F409" s="80"/>
      <c r="G409" s="79"/>
      <c r="M409" s="85">
        <v>398</v>
      </c>
      <c r="N409" s="33">
        <f t="shared" si="164"/>
        <v>92</v>
      </c>
      <c r="O409" s="33">
        <f t="shared" si="165"/>
        <v>714.24987586865689</v>
      </c>
      <c r="P409" s="30">
        <f t="shared" si="166"/>
        <v>215081.21263646573</v>
      </c>
      <c r="W409" s="86" t="str">
        <f t="shared" si="167"/>
        <v/>
      </c>
      <c r="X409" s="21" t="str">
        <f t="shared" si="168"/>
        <v/>
      </c>
      <c r="Y409" s="21" t="str">
        <f t="shared" si="182"/>
        <v/>
      </c>
      <c r="Z409" s="21" t="str">
        <f t="shared" si="169"/>
        <v/>
      </c>
      <c r="AB409" s="86" t="str">
        <f t="shared" si="170"/>
        <v/>
      </c>
      <c r="AC409" s="21" t="str">
        <f t="shared" si="171"/>
        <v/>
      </c>
      <c r="AD409" s="21" t="str">
        <f t="shared" si="172"/>
        <v/>
      </c>
      <c r="AE409" s="21" t="str">
        <f t="shared" si="173"/>
        <v/>
      </c>
      <c r="AG409" s="86">
        <f t="shared" si="174"/>
        <v>398</v>
      </c>
      <c r="AH409" s="21">
        <f t="shared" si="175"/>
        <v>739.00802180949472</v>
      </c>
      <c r="AI409" s="21">
        <f t="shared" si="176"/>
        <v>54.272605707364683</v>
      </c>
      <c r="AJ409" s="21">
        <f t="shared" si="177"/>
        <v>16336.054317916771</v>
      </c>
      <c r="AL409" s="86">
        <f t="shared" si="178"/>
        <v>398</v>
      </c>
      <c r="AM409" s="21">
        <f t="shared" si="179"/>
        <v>553.13345387591653</v>
      </c>
      <c r="AN409" s="21">
        <f t="shared" si="180"/>
        <v>132.13433019608138</v>
      </c>
      <c r="AO409" s="21">
        <f t="shared" si="181"/>
        <v>39772.433389020494</v>
      </c>
    </row>
    <row r="410" spans="4:41" ht="11" customHeight="1">
      <c r="D410" s="78"/>
      <c r="E410" s="79"/>
      <c r="F410" s="80"/>
      <c r="G410" s="79"/>
      <c r="M410" s="85">
        <v>399</v>
      </c>
      <c r="N410" s="33">
        <f t="shared" si="164"/>
        <v>92</v>
      </c>
      <c r="O410" s="33">
        <f t="shared" si="165"/>
        <v>716.93737545488568</v>
      </c>
      <c r="P410" s="30">
        <f t="shared" si="166"/>
        <v>215890.1500119206</v>
      </c>
      <c r="W410" s="86" t="str">
        <f t="shared" si="167"/>
        <v/>
      </c>
      <c r="X410" s="21" t="str">
        <f t="shared" si="168"/>
        <v/>
      </c>
      <c r="Y410" s="21" t="str">
        <f t="shared" si="182"/>
        <v/>
      </c>
      <c r="Z410" s="21" t="str">
        <f t="shared" si="169"/>
        <v/>
      </c>
      <c r="AB410" s="86" t="str">
        <f t="shared" si="170"/>
        <v/>
      </c>
      <c r="AC410" s="21" t="str">
        <f t="shared" si="171"/>
        <v/>
      </c>
      <c r="AD410" s="21" t="str">
        <f t="shared" si="172"/>
        <v/>
      </c>
      <c r="AE410" s="21" t="str">
        <f t="shared" si="173"/>
        <v/>
      </c>
      <c r="AG410" s="86">
        <f t="shared" si="174"/>
        <v>399</v>
      </c>
      <c r="AH410" s="21">
        <f t="shared" si="175"/>
        <v>739.00802180949472</v>
      </c>
      <c r="AI410" s="21">
        <f t="shared" si="176"/>
        <v>51.99015432035759</v>
      </c>
      <c r="AJ410" s="21">
        <f t="shared" si="177"/>
        <v>15649.036450427633</v>
      </c>
      <c r="AL410" s="86">
        <f t="shared" si="178"/>
        <v>399</v>
      </c>
      <c r="AM410" s="21">
        <f t="shared" si="179"/>
        <v>553.13345387591653</v>
      </c>
      <c r="AN410" s="21">
        <f t="shared" si="180"/>
        <v>130.73099978381526</v>
      </c>
      <c r="AO410" s="21">
        <f t="shared" si="181"/>
        <v>39350.030934928393</v>
      </c>
    </row>
    <row r="411" spans="4:41" ht="11" customHeight="1">
      <c r="D411" s="78"/>
      <c r="E411" s="79"/>
      <c r="F411" s="80"/>
      <c r="G411" s="79"/>
      <c r="M411" s="85">
        <v>400</v>
      </c>
      <c r="N411" s="33">
        <f t="shared" si="164"/>
        <v>92</v>
      </c>
      <c r="O411" s="33">
        <f t="shared" si="165"/>
        <v>719.63383337306868</v>
      </c>
      <c r="P411" s="30">
        <f t="shared" si="166"/>
        <v>216701.78384529368</v>
      </c>
      <c r="W411" s="86" t="str">
        <f t="shared" si="167"/>
        <v/>
      </c>
      <c r="X411" s="21" t="str">
        <f t="shared" si="168"/>
        <v/>
      </c>
      <c r="Y411" s="21" t="str">
        <f t="shared" si="182"/>
        <v/>
      </c>
      <c r="Z411" s="21" t="str">
        <f t="shared" si="169"/>
        <v/>
      </c>
      <c r="AB411" s="86" t="str">
        <f t="shared" si="170"/>
        <v/>
      </c>
      <c r="AC411" s="21" t="str">
        <f t="shared" si="171"/>
        <v/>
      </c>
      <c r="AD411" s="21" t="str">
        <f t="shared" si="172"/>
        <v/>
      </c>
      <c r="AE411" s="21" t="str">
        <f t="shared" si="173"/>
        <v/>
      </c>
      <c r="AG411" s="86">
        <f t="shared" si="174"/>
        <v>400</v>
      </c>
      <c r="AH411" s="21">
        <f t="shared" si="175"/>
        <v>739.00802180949472</v>
      </c>
      <c r="AI411" s="21">
        <f t="shared" si="176"/>
        <v>49.700094762060466</v>
      </c>
      <c r="AJ411" s="21">
        <f t="shared" si="177"/>
        <v>14959.728523380198</v>
      </c>
      <c r="AL411" s="86">
        <f t="shared" si="178"/>
        <v>400</v>
      </c>
      <c r="AM411" s="21">
        <f t="shared" si="179"/>
        <v>553.13345387591653</v>
      </c>
      <c r="AN411" s="21">
        <f t="shared" si="180"/>
        <v>129.32299160350826</v>
      </c>
      <c r="AO411" s="21">
        <f t="shared" si="181"/>
        <v>38926.220472655979</v>
      </c>
    </row>
    <row r="412" spans="4:41" ht="11" customHeight="1">
      <c r="D412" s="78"/>
      <c r="E412" s="79"/>
      <c r="F412" s="80"/>
      <c r="G412" s="79"/>
      <c r="M412" s="85">
        <v>401</v>
      </c>
      <c r="N412" s="33">
        <f t="shared" si="164"/>
        <v>92</v>
      </c>
      <c r="O412" s="33">
        <f t="shared" si="165"/>
        <v>722.33927948431221</v>
      </c>
      <c r="P412" s="30">
        <f t="shared" si="166"/>
        <v>217516.12312477801</v>
      </c>
      <c r="W412" s="86" t="str">
        <f t="shared" si="167"/>
        <v/>
      </c>
      <c r="X412" s="21" t="str">
        <f t="shared" si="168"/>
        <v/>
      </c>
      <c r="Y412" s="21" t="str">
        <f t="shared" si="182"/>
        <v/>
      </c>
      <c r="Z412" s="21" t="str">
        <f t="shared" si="169"/>
        <v/>
      </c>
      <c r="AB412" s="86" t="str">
        <f t="shared" si="170"/>
        <v/>
      </c>
      <c r="AC412" s="21" t="str">
        <f t="shared" si="171"/>
        <v/>
      </c>
      <c r="AD412" s="21" t="str">
        <f t="shared" si="172"/>
        <v/>
      </c>
      <c r="AE412" s="21" t="str">
        <f t="shared" si="173"/>
        <v/>
      </c>
      <c r="AG412" s="86">
        <f t="shared" si="174"/>
        <v>401</v>
      </c>
      <c r="AH412" s="21">
        <f t="shared" si="175"/>
        <v>739.00802180949472</v>
      </c>
      <c r="AI412" s="21">
        <f t="shared" si="176"/>
        <v>47.402401671902339</v>
      </c>
      <c r="AJ412" s="21">
        <f t="shared" si="177"/>
        <v>14268.122903242605</v>
      </c>
      <c r="AL412" s="86">
        <f t="shared" si="178"/>
        <v>401</v>
      </c>
      <c r="AM412" s="21">
        <f t="shared" si="179"/>
        <v>553.13345387591653</v>
      </c>
      <c r="AN412" s="21">
        <f t="shared" si="180"/>
        <v>127.91029006260021</v>
      </c>
      <c r="AO412" s="21">
        <f t="shared" si="181"/>
        <v>38500.997308842663</v>
      </c>
    </row>
    <row r="413" spans="4:41" ht="11" customHeight="1">
      <c r="D413" s="78"/>
      <c r="E413" s="79"/>
      <c r="F413" s="80"/>
      <c r="G413" s="79"/>
      <c r="M413" s="85">
        <v>402</v>
      </c>
      <c r="N413" s="33">
        <f t="shared" si="164"/>
        <v>92</v>
      </c>
      <c r="O413" s="33">
        <f t="shared" si="165"/>
        <v>725.05374374925998</v>
      </c>
      <c r="P413" s="30">
        <f t="shared" si="166"/>
        <v>218333.17686852725</v>
      </c>
      <c r="W413" s="86" t="str">
        <f t="shared" si="167"/>
        <v/>
      </c>
      <c r="X413" s="21" t="str">
        <f t="shared" si="168"/>
        <v/>
      </c>
      <c r="Y413" s="21" t="str">
        <f t="shared" si="182"/>
        <v/>
      </c>
      <c r="Z413" s="21" t="str">
        <f t="shared" si="169"/>
        <v/>
      </c>
      <c r="AB413" s="86" t="str">
        <f t="shared" si="170"/>
        <v/>
      </c>
      <c r="AC413" s="21" t="str">
        <f t="shared" si="171"/>
        <v/>
      </c>
      <c r="AD413" s="21" t="str">
        <f t="shared" si="172"/>
        <v/>
      </c>
      <c r="AE413" s="21" t="str">
        <f t="shared" si="173"/>
        <v/>
      </c>
      <c r="AG413" s="86">
        <f t="shared" si="174"/>
        <v>402</v>
      </c>
      <c r="AH413" s="21">
        <f t="shared" si="175"/>
        <v>739.00802180949472</v>
      </c>
      <c r="AI413" s="21">
        <f t="shared" si="176"/>
        <v>45.097049604777034</v>
      </c>
      <c r="AJ413" s="21">
        <f t="shared" si="177"/>
        <v>13574.211931037888</v>
      </c>
      <c r="AL413" s="86">
        <f t="shared" si="178"/>
        <v>402</v>
      </c>
      <c r="AM413" s="21">
        <f t="shared" si="179"/>
        <v>553.13345387591653</v>
      </c>
      <c r="AN413" s="21">
        <f t="shared" si="180"/>
        <v>126.49287951655582</v>
      </c>
      <c r="AO413" s="21">
        <f t="shared" si="181"/>
        <v>38074.356734483299</v>
      </c>
    </row>
    <row r="414" spans="4:41" ht="11" customHeight="1">
      <c r="D414" s="78"/>
      <c r="E414" s="79"/>
      <c r="F414" s="80"/>
      <c r="G414" s="79"/>
      <c r="M414" s="85">
        <v>403</v>
      </c>
      <c r="N414" s="33">
        <f t="shared" si="164"/>
        <v>92</v>
      </c>
      <c r="O414" s="33">
        <f t="shared" si="165"/>
        <v>727.77725622842411</v>
      </c>
      <c r="P414" s="30">
        <f t="shared" si="166"/>
        <v>219152.95412475569</v>
      </c>
      <c r="W414" s="86" t="str">
        <f t="shared" si="167"/>
        <v/>
      </c>
      <c r="X414" s="21" t="str">
        <f t="shared" si="168"/>
        <v/>
      </c>
      <c r="Y414" s="21" t="str">
        <f t="shared" si="182"/>
        <v/>
      </c>
      <c r="Z414" s="21" t="str">
        <f t="shared" si="169"/>
        <v/>
      </c>
      <c r="AB414" s="86" t="str">
        <f t="shared" si="170"/>
        <v/>
      </c>
      <c r="AC414" s="21" t="str">
        <f t="shared" si="171"/>
        <v/>
      </c>
      <c r="AD414" s="21" t="str">
        <f t="shared" si="172"/>
        <v/>
      </c>
      <c r="AE414" s="21" t="str">
        <f t="shared" si="173"/>
        <v/>
      </c>
      <c r="AG414" s="86">
        <f t="shared" si="174"/>
        <v>403</v>
      </c>
      <c r="AH414" s="21">
        <f t="shared" si="175"/>
        <v>739.00802180949472</v>
      </c>
      <c r="AI414" s="21">
        <f t="shared" si="176"/>
        <v>42.784013030761308</v>
      </c>
      <c r="AJ414" s="21">
        <f t="shared" si="177"/>
        <v>12877.987922259153</v>
      </c>
      <c r="AL414" s="86">
        <f t="shared" si="178"/>
        <v>403</v>
      </c>
      <c r="AM414" s="21">
        <f t="shared" si="179"/>
        <v>553.13345387591653</v>
      </c>
      <c r="AN414" s="21">
        <f t="shared" si="180"/>
        <v>125.07074426869127</v>
      </c>
      <c r="AO414" s="21">
        <f t="shared" si="181"/>
        <v>37646.294024876071</v>
      </c>
    </row>
    <row r="415" spans="4:41" ht="11" customHeight="1">
      <c r="D415" s="78"/>
      <c r="E415" s="79"/>
      <c r="F415" s="80"/>
      <c r="G415" s="79"/>
      <c r="M415" s="85">
        <v>404</v>
      </c>
      <c r="N415" s="33">
        <f t="shared" si="164"/>
        <v>92</v>
      </c>
      <c r="O415" s="33">
        <f t="shared" si="165"/>
        <v>730.50984708251906</v>
      </c>
      <c r="P415" s="30">
        <f t="shared" si="166"/>
        <v>219975.46397183821</v>
      </c>
      <c r="W415" s="86" t="str">
        <f t="shared" si="167"/>
        <v/>
      </c>
      <c r="X415" s="21" t="str">
        <f t="shared" si="168"/>
        <v/>
      </c>
      <c r="Y415" s="21" t="str">
        <f t="shared" si="182"/>
        <v/>
      </c>
      <c r="Z415" s="21" t="str">
        <f t="shared" si="169"/>
        <v/>
      </c>
      <c r="AB415" s="86" t="str">
        <f t="shared" si="170"/>
        <v/>
      </c>
      <c r="AC415" s="21" t="str">
        <f t="shared" si="171"/>
        <v/>
      </c>
      <c r="AD415" s="21" t="str">
        <f t="shared" si="172"/>
        <v/>
      </c>
      <c r="AE415" s="21" t="str">
        <f t="shared" si="173"/>
        <v/>
      </c>
      <c r="AG415" s="86">
        <f t="shared" si="174"/>
        <v>404</v>
      </c>
      <c r="AH415" s="21">
        <f t="shared" si="175"/>
        <v>739.00802180949472</v>
      </c>
      <c r="AI415" s="21">
        <f t="shared" si="176"/>
        <v>40.463266334832191</v>
      </c>
      <c r="AJ415" s="21">
        <f t="shared" si="177"/>
        <v>12179.443166784491</v>
      </c>
      <c r="AL415" s="86">
        <f t="shared" si="178"/>
        <v>404</v>
      </c>
      <c r="AM415" s="21">
        <f t="shared" si="179"/>
        <v>553.13345387591653</v>
      </c>
      <c r="AN415" s="21">
        <f t="shared" si="180"/>
        <v>123.64386857000051</v>
      </c>
      <c r="AO415" s="21">
        <f t="shared" si="181"/>
        <v>37216.804439570151</v>
      </c>
    </row>
    <row r="416" spans="4:41" ht="11" customHeight="1">
      <c r="D416" s="78"/>
      <c r="E416" s="79"/>
      <c r="F416" s="80"/>
      <c r="G416" s="79"/>
      <c r="M416" s="85">
        <v>405</v>
      </c>
      <c r="N416" s="33">
        <f t="shared" si="164"/>
        <v>92</v>
      </c>
      <c r="O416" s="33">
        <f t="shared" si="165"/>
        <v>733.25154657279415</v>
      </c>
      <c r="P416" s="30">
        <f t="shared" si="166"/>
        <v>220800.71551841102</v>
      </c>
      <c r="W416" s="86" t="str">
        <f t="shared" si="167"/>
        <v/>
      </c>
      <c r="X416" s="21" t="str">
        <f t="shared" si="168"/>
        <v/>
      </c>
      <c r="Y416" s="21" t="str">
        <f t="shared" si="182"/>
        <v/>
      </c>
      <c r="Z416" s="21" t="str">
        <f t="shared" si="169"/>
        <v/>
      </c>
      <c r="AB416" s="86" t="str">
        <f t="shared" si="170"/>
        <v/>
      </c>
      <c r="AC416" s="21" t="str">
        <f t="shared" si="171"/>
        <v/>
      </c>
      <c r="AD416" s="21" t="str">
        <f t="shared" si="172"/>
        <v/>
      </c>
      <c r="AE416" s="21" t="str">
        <f t="shared" si="173"/>
        <v/>
      </c>
      <c r="AG416" s="86">
        <f t="shared" si="174"/>
        <v>405</v>
      </c>
      <c r="AH416" s="21">
        <f t="shared" si="175"/>
        <v>739.00802180949472</v>
      </c>
      <c r="AI416" s="21">
        <f t="shared" si="176"/>
        <v>38.134783816583315</v>
      </c>
      <c r="AJ416" s="21">
        <f t="shared" si="177"/>
        <v>11478.56992879158</v>
      </c>
      <c r="AL416" s="86">
        <f t="shared" si="178"/>
        <v>405</v>
      </c>
      <c r="AM416" s="21">
        <f t="shared" si="179"/>
        <v>553.13345387591653</v>
      </c>
      <c r="AN416" s="21">
        <f t="shared" si="180"/>
        <v>122.21223661898078</v>
      </c>
      <c r="AO416" s="21">
        <f t="shared" si="181"/>
        <v>36785.883222313212</v>
      </c>
    </row>
    <row r="417" spans="4:41" ht="11" customHeight="1">
      <c r="D417" s="78"/>
      <c r="E417" s="79"/>
      <c r="F417" s="80"/>
      <c r="G417" s="79"/>
      <c r="M417" s="85">
        <v>406</v>
      </c>
      <c r="N417" s="33">
        <f t="shared" si="164"/>
        <v>92</v>
      </c>
      <c r="O417" s="33">
        <f t="shared" si="165"/>
        <v>736.00238506137009</v>
      </c>
      <c r="P417" s="30">
        <f t="shared" si="166"/>
        <v>221628.7179034724</v>
      </c>
      <c r="W417" s="86" t="str">
        <f t="shared" si="167"/>
        <v/>
      </c>
      <c r="X417" s="21" t="str">
        <f t="shared" si="168"/>
        <v/>
      </c>
      <c r="Y417" s="21" t="str">
        <f t="shared" si="182"/>
        <v/>
      </c>
      <c r="Z417" s="21" t="str">
        <f t="shared" si="169"/>
        <v/>
      </c>
      <c r="AB417" s="86" t="str">
        <f t="shared" si="170"/>
        <v/>
      </c>
      <c r="AC417" s="21" t="str">
        <f t="shared" si="171"/>
        <v/>
      </c>
      <c r="AD417" s="21" t="str">
        <f t="shared" si="172"/>
        <v/>
      </c>
      <c r="AE417" s="21" t="str">
        <f t="shared" si="173"/>
        <v/>
      </c>
      <c r="AG417" s="86">
        <f t="shared" si="174"/>
        <v>406</v>
      </c>
      <c r="AH417" s="21">
        <f t="shared" si="175"/>
        <v>739.00802180949472</v>
      </c>
      <c r="AI417" s="21">
        <f t="shared" si="176"/>
        <v>35.798539689940277</v>
      </c>
      <c r="AJ417" s="21">
        <f t="shared" si="177"/>
        <v>10775.360446672024</v>
      </c>
      <c r="AL417" s="86">
        <f t="shared" si="178"/>
        <v>406</v>
      </c>
      <c r="AM417" s="21">
        <f t="shared" si="179"/>
        <v>553.13345387591653</v>
      </c>
      <c r="AN417" s="21">
        <f t="shared" si="180"/>
        <v>120.77583256145765</v>
      </c>
      <c r="AO417" s="21">
        <f t="shared" si="181"/>
        <v>36353.52560099875</v>
      </c>
    </row>
    <row r="418" spans="4:41" ht="11" customHeight="1">
      <c r="D418" s="78"/>
      <c r="E418" s="79"/>
      <c r="F418" s="80"/>
      <c r="G418" s="79"/>
      <c r="M418" s="85">
        <v>407</v>
      </c>
      <c r="N418" s="33">
        <f t="shared" si="164"/>
        <v>92</v>
      </c>
      <c r="O418" s="33">
        <f t="shared" si="165"/>
        <v>738.76239301157466</v>
      </c>
      <c r="P418" s="30">
        <f t="shared" si="166"/>
        <v>222459.48029648396</v>
      </c>
      <c r="W418" s="86" t="str">
        <f t="shared" si="167"/>
        <v/>
      </c>
      <c r="X418" s="21" t="str">
        <f t="shared" si="168"/>
        <v/>
      </c>
      <c r="Y418" s="21" t="str">
        <f t="shared" si="182"/>
        <v/>
      </c>
      <c r="Z418" s="21" t="str">
        <f t="shared" si="169"/>
        <v/>
      </c>
      <c r="AB418" s="86" t="str">
        <f t="shared" si="170"/>
        <v/>
      </c>
      <c r="AC418" s="21" t="str">
        <f t="shared" si="171"/>
        <v/>
      </c>
      <c r="AD418" s="21" t="str">
        <f t="shared" si="172"/>
        <v/>
      </c>
      <c r="AE418" s="21" t="str">
        <f t="shared" si="173"/>
        <v/>
      </c>
      <c r="AG418" s="86">
        <f t="shared" si="174"/>
        <v>407</v>
      </c>
      <c r="AH418" s="21">
        <f t="shared" si="175"/>
        <v>739.00802180949472</v>
      </c>
      <c r="AI418" s="21">
        <f t="shared" si="176"/>
        <v>33.454508082875101</v>
      </c>
      <c r="AJ418" s="21">
        <f t="shared" si="177"/>
        <v>10069.806932945405</v>
      </c>
      <c r="AL418" s="86">
        <f t="shared" si="178"/>
        <v>407</v>
      </c>
      <c r="AM418" s="21">
        <f t="shared" si="179"/>
        <v>553.13345387591653</v>
      </c>
      <c r="AN418" s="21">
        <f t="shared" si="180"/>
        <v>119.33464049040943</v>
      </c>
      <c r="AO418" s="21">
        <f t="shared" si="181"/>
        <v>35919.726787613239</v>
      </c>
    </row>
    <row r="419" spans="4:41" ht="11" customHeight="1">
      <c r="D419" s="78"/>
      <c r="E419" s="79"/>
      <c r="F419" s="80"/>
      <c r="G419" s="79"/>
      <c r="M419" s="85">
        <v>408</v>
      </c>
      <c r="N419" s="33">
        <f t="shared" si="164"/>
        <v>92</v>
      </c>
      <c r="O419" s="33">
        <f t="shared" si="165"/>
        <v>741.53160098827993</v>
      </c>
      <c r="P419" s="30">
        <f t="shared" si="166"/>
        <v>223293.01189747223</v>
      </c>
      <c r="W419" s="86" t="str">
        <f t="shared" si="167"/>
        <v/>
      </c>
      <c r="X419" s="21" t="str">
        <f t="shared" si="168"/>
        <v/>
      </c>
      <c r="Y419" s="21" t="str">
        <f t="shared" si="182"/>
        <v/>
      </c>
      <c r="Z419" s="21" t="str">
        <f t="shared" si="169"/>
        <v/>
      </c>
      <c r="AB419" s="86" t="str">
        <f t="shared" si="170"/>
        <v/>
      </c>
      <c r="AC419" s="21" t="str">
        <f t="shared" si="171"/>
        <v/>
      </c>
      <c r="AD419" s="21" t="str">
        <f t="shared" si="172"/>
        <v/>
      </c>
      <c r="AE419" s="21" t="str">
        <f t="shared" si="173"/>
        <v/>
      </c>
      <c r="AG419" s="86">
        <f t="shared" si="174"/>
        <v>408</v>
      </c>
      <c r="AH419" s="21">
        <f t="shared" si="175"/>
        <v>739.00802180949472</v>
      </c>
      <c r="AI419" s="21">
        <f t="shared" si="176"/>
        <v>31.102663037119697</v>
      </c>
      <c r="AJ419" s="21">
        <f t="shared" si="177"/>
        <v>9361.9015741730291</v>
      </c>
      <c r="AL419" s="86">
        <f t="shared" si="178"/>
        <v>408</v>
      </c>
      <c r="AM419" s="21">
        <f t="shared" si="179"/>
        <v>553.13345387591653</v>
      </c>
      <c r="AN419" s="21">
        <f t="shared" si="180"/>
        <v>117.88864444579106</v>
      </c>
      <c r="AO419" s="21">
        <f t="shared" si="181"/>
        <v>35484.48197818311</v>
      </c>
    </row>
    <row r="420" spans="4:41" ht="11" customHeight="1">
      <c r="D420" s="78"/>
      <c r="E420" s="79"/>
      <c r="F420" s="80"/>
      <c r="G420" s="79"/>
      <c r="M420" s="85">
        <v>409</v>
      </c>
      <c r="N420" s="33">
        <f t="shared" si="164"/>
        <v>92</v>
      </c>
      <c r="O420" s="33">
        <f t="shared" si="165"/>
        <v>744.31003965824084</v>
      </c>
      <c r="P420" s="30">
        <f t="shared" si="166"/>
        <v>224129.32193713047</v>
      </c>
      <c r="W420" s="86" t="str">
        <f t="shared" si="167"/>
        <v/>
      </c>
      <c r="X420" s="21" t="str">
        <f t="shared" si="168"/>
        <v/>
      </c>
      <c r="Y420" s="21" t="str">
        <f t="shared" si="182"/>
        <v/>
      </c>
      <c r="Z420" s="21" t="str">
        <f t="shared" si="169"/>
        <v/>
      </c>
      <c r="AB420" s="86" t="str">
        <f t="shared" si="170"/>
        <v/>
      </c>
      <c r="AC420" s="21" t="str">
        <f t="shared" si="171"/>
        <v/>
      </c>
      <c r="AD420" s="21" t="str">
        <f t="shared" si="172"/>
        <v/>
      </c>
      <c r="AE420" s="21" t="str">
        <f t="shared" si="173"/>
        <v/>
      </c>
      <c r="AG420" s="86">
        <f t="shared" si="174"/>
        <v>409</v>
      </c>
      <c r="AH420" s="21">
        <f t="shared" si="175"/>
        <v>739.00802180949472</v>
      </c>
      <c r="AI420" s="21">
        <f t="shared" si="176"/>
        <v>28.742978507878448</v>
      </c>
      <c r="AJ420" s="21">
        <f t="shared" si="177"/>
        <v>8651.6365308714121</v>
      </c>
      <c r="AL420" s="86">
        <f t="shared" si="178"/>
        <v>409</v>
      </c>
      <c r="AM420" s="21">
        <f t="shared" si="179"/>
        <v>553.13345387591653</v>
      </c>
      <c r="AN420" s="21">
        <f t="shared" si="180"/>
        <v>116.4378284143573</v>
      </c>
      <c r="AO420" s="21">
        <f t="shared" si="181"/>
        <v>35047.786352721552</v>
      </c>
    </row>
    <row r="421" spans="4:41" ht="11" customHeight="1">
      <c r="D421" s="78"/>
      <c r="E421" s="79"/>
      <c r="F421" s="80"/>
      <c r="G421" s="79"/>
      <c r="M421" s="85">
        <v>410</v>
      </c>
      <c r="N421" s="33">
        <f t="shared" si="164"/>
        <v>92</v>
      </c>
      <c r="O421" s="33">
        <f t="shared" si="165"/>
        <v>747.09773979043496</v>
      </c>
      <c r="P421" s="30">
        <f t="shared" si="166"/>
        <v>224968.41967692089</v>
      </c>
      <c r="W421" s="86" t="str">
        <f t="shared" si="167"/>
        <v/>
      </c>
      <c r="X421" s="21" t="str">
        <f t="shared" si="168"/>
        <v/>
      </c>
      <c r="Y421" s="21" t="str">
        <f t="shared" si="182"/>
        <v/>
      </c>
      <c r="Z421" s="21" t="str">
        <f t="shared" si="169"/>
        <v/>
      </c>
      <c r="AB421" s="86" t="str">
        <f t="shared" si="170"/>
        <v/>
      </c>
      <c r="AC421" s="21" t="str">
        <f t="shared" si="171"/>
        <v/>
      </c>
      <c r="AD421" s="21" t="str">
        <f t="shared" si="172"/>
        <v/>
      </c>
      <c r="AE421" s="21" t="str">
        <f t="shared" si="173"/>
        <v/>
      </c>
      <c r="AG421" s="86">
        <f t="shared" si="174"/>
        <v>410</v>
      </c>
      <c r="AH421" s="21">
        <f t="shared" si="175"/>
        <v>739.00802180949472</v>
      </c>
      <c r="AI421" s="21">
        <f t="shared" si="176"/>
        <v>26.375428363539726</v>
      </c>
      <c r="AJ421" s="21">
        <f t="shared" si="177"/>
        <v>7939.0039374254575</v>
      </c>
      <c r="AL421" s="86">
        <f t="shared" si="178"/>
        <v>410</v>
      </c>
      <c r="AM421" s="21">
        <f t="shared" si="179"/>
        <v>553.13345387591653</v>
      </c>
      <c r="AN421" s="21">
        <f t="shared" si="180"/>
        <v>114.98217632948545</v>
      </c>
      <c r="AO421" s="21">
        <f t="shared" si="181"/>
        <v>34609.635075175116</v>
      </c>
    </row>
    <row r="422" spans="4:41" ht="11" customHeight="1">
      <c r="D422" s="78"/>
      <c r="E422" s="79"/>
      <c r="F422" s="80"/>
      <c r="G422" s="79"/>
      <c r="M422" s="85">
        <v>411</v>
      </c>
      <c r="N422" s="33">
        <f t="shared" si="164"/>
        <v>92</v>
      </c>
      <c r="O422" s="33">
        <f t="shared" si="165"/>
        <v>749.89473225640302</v>
      </c>
      <c r="P422" s="30">
        <f t="shared" si="166"/>
        <v>225810.31440917728</v>
      </c>
      <c r="W422" s="86" t="str">
        <f t="shared" si="167"/>
        <v/>
      </c>
      <c r="X422" s="21" t="str">
        <f t="shared" si="168"/>
        <v/>
      </c>
      <c r="Y422" s="21" t="str">
        <f t="shared" si="182"/>
        <v/>
      </c>
      <c r="Z422" s="21" t="str">
        <f t="shared" si="169"/>
        <v/>
      </c>
      <c r="AB422" s="86" t="str">
        <f t="shared" si="170"/>
        <v/>
      </c>
      <c r="AC422" s="21" t="str">
        <f t="shared" si="171"/>
        <v/>
      </c>
      <c r="AD422" s="21" t="str">
        <f t="shared" si="172"/>
        <v/>
      </c>
      <c r="AE422" s="21" t="str">
        <f t="shared" si="173"/>
        <v/>
      </c>
      <c r="AG422" s="86">
        <f t="shared" si="174"/>
        <v>411</v>
      </c>
      <c r="AH422" s="21">
        <f t="shared" si="175"/>
        <v>739.00802180949472</v>
      </c>
      <c r="AI422" s="21">
        <f t="shared" si="176"/>
        <v>23.999986385386546</v>
      </c>
      <c r="AJ422" s="21">
        <f t="shared" si="177"/>
        <v>7223.9959020013494</v>
      </c>
      <c r="AL422" s="86">
        <f t="shared" si="178"/>
        <v>411</v>
      </c>
      <c r="AM422" s="21">
        <f t="shared" si="179"/>
        <v>553.13345387591653</v>
      </c>
      <c r="AN422" s="21">
        <f t="shared" si="180"/>
        <v>113.52167207099733</v>
      </c>
      <c r="AO422" s="21">
        <f t="shared" si="181"/>
        <v>34170.023293370192</v>
      </c>
    </row>
    <row r="423" spans="4:41" ht="11" customHeight="1">
      <c r="D423" s="78"/>
      <c r="E423" s="79"/>
      <c r="F423" s="80"/>
      <c r="G423" s="79"/>
      <c r="M423" s="85">
        <v>412</v>
      </c>
      <c r="N423" s="33">
        <f t="shared" si="164"/>
        <v>92</v>
      </c>
      <c r="O423" s="33">
        <f t="shared" si="165"/>
        <v>752.70104803059087</v>
      </c>
      <c r="P423" s="30">
        <f t="shared" si="166"/>
        <v>226655.01545720789</v>
      </c>
      <c r="W423" s="86" t="str">
        <f t="shared" si="167"/>
        <v/>
      </c>
      <c r="X423" s="21" t="str">
        <f t="shared" si="168"/>
        <v/>
      </c>
      <c r="Y423" s="21" t="str">
        <f t="shared" si="182"/>
        <v/>
      </c>
      <c r="Z423" s="21" t="str">
        <f t="shared" si="169"/>
        <v/>
      </c>
      <c r="AB423" s="86" t="str">
        <f t="shared" si="170"/>
        <v/>
      </c>
      <c r="AC423" s="21" t="str">
        <f t="shared" si="171"/>
        <v/>
      </c>
      <c r="AD423" s="21" t="str">
        <f t="shared" si="172"/>
        <v/>
      </c>
      <c r="AE423" s="21" t="str">
        <f t="shared" si="173"/>
        <v/>
      </c>
      <c r="AG423" s="86">
        <f t="shared" si="174"/>
        <v>412</v>
      </c>
      <c r="AH423" s="21">
        <f t="shared" si="175"/>
        <v>739.00802180949472</v>
      </c>
      <c r="AI423" s="21">
        <f t="shared" si="176"/>
        <v>21.616626267306184</v>
      </c>
      <c r="AJ423" s="21">
        <f t="shared" si="177"/>
        <v>6506.6045064591608</v>
      </c>
      <c r="AL423" s="86">
        <f t="shared" si="178"/>
        <v>412</v>
      </c>
      <c r="AM423" s="21">
        <f t="shared" si="179"/>
        <v>553.13345387591653</v>
      </c>
      <c r="AN423" s="21">
        <f t="shared" si="180"/>
        <v>112.05629946498091</v>
      </c>
      <c r="AO423" s="21">
        <f t="shared" si="181"/>
        <v>33728.946138959254</v>
      </c>
    </row>
    <row r="424" spans="4:41" ht="11" customHeight="1">
      <c r="D424" s="78"/>
      <c r="E424" s="79"/>
      <c r="F424" s="80"/>
      <c r="G424" s="79"/>
      <c r="M424" s="85">
        <v>413</v>
      </c>
      <c r="N424" s="33">
        <f t="shared" si="164"/>
        <v>92</v>
      </c>
      <c r="O424" s="33">
        <f t="shared" si="165"/>
        <v>755.51671819069304</v>
      </c>
      <c r="P424" s="30">
        <f t="shared" si="166"/>
        <v>227502.53217539858</v>
      </c>
      <c r="W424" s="86" t="str">
        <f t="shared" si="167"/>
        <v/>
      </c>
      <c r="X424" s="21" t="str">
        <f t="shared" si="168"/>
        <v/>
      </c>
      <c r="Y424" s="21" t="str">
        <f t="shared" si="182"/>
        <v/>
      </c>
      <c r="Z424" s="21" t="str">
        <f t="shared" si="169"/>
        <v/>
      </c>
      <c r="AB424" s="86" t="str">
        <f t="shared" si="170"/>
        <v/>
      </c>
      <c r="AC424" s="21" t="str">
        <f t="shared" si="171"/>
        <v/>
      </c>
      <c r="AD424" s="21" t="str">
        <f t="shared" si="172"/>
        <v/>
      </c>
      <c r="AE424" s="21" t="str">
        <f t="shared" si="173"/>
        <v/>
      </c>
      <c r="AG424" s="86">
        <f t="shared" si="174"/>
        <v>413</v>
      </c>
      <c r="AH424" s="21">
        <f t="shared" si="175"/>
        <v>739.00802180949472</v>
      </c>
      <c r="AI424" s="21">
        <f t="shared" si="176"/>
        <v>19.225321615498888</v>
      </c>
      <c r="AJ424" s="21">
        <f t="shared" si="177"/>
        <v>5786.8218062651649</v>
      </c>
      <c r="AL424" s="86">
        <f t="shared" si="178"/>
        <v>413</v>
      </c>
      <c r="AM424" s="21">
        <f t="shared" si="179"/>
        <v>553.13345387591653</v>
      </c>
      <c r="AN424" s="21">
        <f t="shared" si="180"/>
        <v>110.58604228361112</v>
      </c>
      <c r="AO424" s="21">
        <f t="shared" si="181"/>
        <v>33286.398727366948</v>
      </c>
    </row>
    <row r="425" spans="4:41" ht="11" customHeight="1">
      <c r="D425" s="78"/>
      <c r="E425" s="79"/>
      <c r="F425" s="80"/>
      <c r="G425" s="79"/>
      <c r="M425" s="85">
        <v>414</v>
      </c>
      <c r="N425" s="33">
        <f t="shared" si="164"/>
        <v>92</v>
      </c>
      <c r="O425" s="33">
        <f t="shared" si="165"/>
        <v>758.34177391799528</v>
      </c>
      <c r="P425" s="30">
        <f t="shared" si="166"/>
        <v>228352.87394931656</v>
      </c>
      <c r="W425" s="86" t="str">
        <f t="shared" si="167"/>
        <v/>
      </c>
      <c r="X425" s="21" t="str">
        <f t="shared" si="168"/>
        <v/>
      </c>
      <c r="Y425" s="21" t="str">
        <f t="shared" si="182"/>
        <v/>
      </c>
      <c r="Z425" s="21" t="str">
        <f t="shared" si="169"/>
        <v/>
      </c>
      <c r="AB425" s="86" t="str">
        <f t="shared" si="170"/>
        <v/>
      </c>
      <c r="AC425" s="21" t="str">
        <f t="shared" si="171"/>
        <v/>
      </c>
      <c r="AD425" s="21" t="str">
        <f t="shared" si="172"/>
        <v/>
      </c>
      <c r="AE425" s="21" t="str">
        <f t="shared" si="173"/>
        <v/>
      </c>
      <c r="AG425" s="86">
        <f t="shared" si="174"/>
        <v>414</v>
      </c>
      <c r="AH425" s="21">
        <f t="shared" si="175"/>
        <v>739.00802180949472</v>
      </c>
      <c r="AI425" s="21">
        <f t="shared" si="176"/>
        <v>16.82604594818557</v>
      </c>
      <c r="AJ425" s="21">
        <f t="shared" si="177"/>
        <v>5064.6398304038557</v>
      </c>
      <c r="AL425" s="86">
        <f t="shared" si="178"/>
        <v>414</v>
      </c>
      <c r="AM425" s="21">
        <f t="shared" si="179"/>
        <v>553.13345387591653</v>
      </c>
      <c r="AN425" s="21">
        <f t="shared" si="180"/>
        <v>109.11088424497011</v>
      </c>
      <c r="AO425" s="21">
        <f t="shared" si="181"/>
        <v>32842.376157735998</v>
      </c>
    </row>
    <row r="426" spans="4:41" ht="11" customHeight="1">
      <c r="D426" s="78"/>
      <c r="E426" s="79"/>
      <c r="F426" s="80"/>
      <c r="G426" s="79"/>
      <c r="M426" s="85">
        <v>415</v>
      </c>
      <c r="N426" s="33">
        <f t="shared" si="164"/>
        <v>92</v>
      </c>
      <c r="O426" s="33">
        <f t="shared" si="165"/>
        <v>761.17624649772188</v>
      </c>
      <c r="P426" s="30">
        <f t="shared" si="166"/>
        <v>229206.05019581428</v>
      </c>
      <c r="W426" s="86" t="str">
        <f t="shared" si="167"/>
        <v/>
      </c>
      <c r="X426" s="21" t="str">
        <f t="shared" si="168"/>
        <v/>
      </c>
      <c r="Y426" s="21" t="str">
        <f t="shared" si="182"/>
        <v/>
      </c>
      <c r="Z426" s="21" t="str">
        <f t="shared" si="169"/>
        <v/>
      </c>
      <c r="AB426" s="86" t="str">
        <f t="shared" si="170"/>
        <v/>
      </c>
      <c r="AC426" s="21" t="str">
        <f t="shared" si="171"/>
        <v/>
      </c>
      <c r="AD426" s="21" t="str">
        <f t="shared" si="172"/>
        <v/>
      </c>
      <c r="AE426" s="21" t="str">
        <f t="shared" si="173"/>
        <v/>
      </c>
      <c r="AG426" s="86">
        <f t="shared" si="174"/>
        <v>415</v>
      </c>
      <c r="AH426" s="21">
        <f t="shared" si="175"/>
        <v>739.00802180949472</v>
      </c>
      <c r="AI426" s="21">
        <f t="shared" si="176"/>
        <v>14.418772695314537</v>
      </c>
      <c r="AJ426" s="21">
        <f t="shared" si="177"/>
        <v>4340.0505812896754</v>
      </c>
      <c r="AL426" s="86">
        <f t="shared" si="178"/>
        <v>415</v>
      </c>
      <c r="AM426" s="21">
        <f t="shared" si="179"/>
        <v>553.13345387591653</v>
      </c>
      <c r="AN426" s="21">
        <f t="shared" si="180"/>
        <v>107.63080901286695</v>
      </c>
      <c r="AO426" s="21">
        <f t="shared" si="181"/>
        <v>32396.873512872946</v>
      </c>
    </row>
    <row r="427" spans="4:41" ht="11" customHeight="1">
      <c r="D427" s="78"/>
      <c r="E427" s="79"/>
      <c r="F427" s="80"/>
      <c r="G427" s="79"/>
      <c r="M427" s="85">
        <v>416</v>
      </c>
      <c r="N427" s="33">
        <f t="shared" si="164"/>
        <v>92</v>
      </c>
      <c r="O427" s="33">
        <f t="shared" si="165"/>
        <v>764.02016731938102</v>
      </c>
      <c r="P427" s="30">
        <f t="shared" si="166"/>
        <v>230062.07036313368</v>
      </c>
      <c r="W427" s="86" t="str">
        <f t="shared" si="167"/>
        <v/>
      </c>
      <c r="X427" s="21" t="str">
        <f t="shared" si="168"/>
        <v/>
      </c>
      <c r="Y427" s="21" t="str">
        <f t="shared" si="182"/>
        <v/>
      </c>
      <c r="Z427" s="21" t="str">
        <f t="shared" si="169"/>
        <v/>
      </c>
      <c r="AB427" s="86" t="str">
        <f t="shared" si="170"/>
        <v/>
      </c>
      <c r="AC427" s="21" t="str">
        <f t="shared" si="171"/>
        <v/>
      </c>
      <c r="AD427" s="21" t="str">
        <f t="shared" si="172"/>
        <v/>
      </c>
      <c r="AE427" s="21" t="str">
        <f t="shared" si="173"/>
        <v/>
      </c>
      <c r="AG427" s="86">
        <f t="shared" si="174"/>
        <v>416</v>
      </c>
      <c r="AH427" s="21">
        <f t="shared" si="175"/>
        <v>739.00802180949472</v>
      </c>
      <c r="AI427" s="21">
        <f t="shared" si="176"/>
        <v>12.003475198267269</v>
      </c>
      <c r="AJ427" s="21">
        <f t="shared" si="177"/>
        <v>3613.046034678448</v>
      </c>
      <c r="AL427" s="86">
        <f t="shared" si="178"/>
        <v>416</v>
      </c>
      <c r="AM427" s="21">
        <f t="shared" si="179"/>
        <v>553.13345387591653</v>
      </c>
      <c r="AN427" s="21">
        <f t="shared" si="180"/>
        <v>106.14580019665677</v>
      </c>
      <c r="AO427" s="21">
        <f t="shared" si="181"/>
        <v>31949.885859193684</v>
      </c>
    </row>
    <row r="428" spans="4:41" ht="11" customHeight="1">
      <c r="D428" s="78"/>
      <c r="E428" s="79"/>
      <c r="F428" s="80"/>
      <c r="G428" s="79"/>
      <c r="M428" s="85">
        <v>417</v>
      </c>
      <c r="N428" s="33">
        <f t="shared" si="164"/>
        <v>92</v>
      </c>
      <c r="O428" s="33">
        <f t="shared" si="165"/>
        <v>766.87356787711224</v>
      </c>
      <c r="P428" s="30">
        <f t="shared" si="166"/>
        <v>230920.94393101078</v>
      </c>
      <c r="W428" s="86" t="str">
        <f t="shared" si="167"/>
        <v/>
      </c>
      <c r="X428" s="21" t="str">
        <f t="shared" si="168"/>
        <v/>
      </c>
      <c r="Y428" s="21" t="str">
        <f t="shared" si="182"/>
        <v/>
      </c>
      <c r="Z428" s="21" t="str">
        <f t="shared" si="169"/>
        <v/>
      </c>
      <c r="AB428" s="86" t="str">
        <f t="shared" si="170"/>
        <v/>
      </c>
      <c r="AC428" s="21" t="str">
        <f t="shared" si="171"/>
        <v/>
      </c>
      <c r="AD428" s="21" t="str">
        <f t="shared" si="172"/>
        <v/>
      </c>
      <c r="AE428" s="21" t="str">
        <f t="shared" si="173"/>
        <v/>
      </c>
      <c r="AG428" s="86">
        <f t="shared" si="174"/>
        <v>417</v>
      </c>
      <c r="AH428" s="21">
        <f t="shared" si="175"/>
        <v>739.00802180949472</v>
      </c>
      <c r="AI428" s="21">
        <f t="shared" si="176"/>
        <v>9.5801267095631761</v>
      </c>
      <c r="AJ428" s="21">
        <f t="shared" si="177"/>
        <v>2883.6181395785161</v>
      </c>
      <c r="AL428" s="86">
        <f t="shared" si="178"/>
        <v>417</v>
      </c>
      <c r="AM428" s="21">
        <f t="shared" si="179"/>
        <v>553.13345387591653</v>
      </c>
      <c r="AN428" s="21">
        <f t="shared" si="180"/>
        <v>104.65584135105924</v>
      </c>
      <c r="AO428" s="21">
        <f t="shared" si="181"/>
        <v>31501.408246668827</v>
      </c>
    </row>
    <row r="429" spans="4:41" ht="11" customHeight="1">
      <c r="D429" s="78"/>
      <c r="E429" s="79"/>
      <c r="F429" s="80"/>
      <c r="G429" s="79"/>
      <c r="M429" s="85">
        <v>418</v>
      </c>
      <c r="N429" s="33">
        <f t="shared" si="164"/>
        <v>92</v>
      </c>
      <c r="O429" s="33">
        <f t="shared" si="165"/>
        <v>769.736479770036</v>
      </c>
      <c r="P429" s="30">
        <f t="shared" si="166"/>
        <v>231782.68041078083</v>
      </c>
      <c r="W429" s="86" t="str">
        <f t="shared" si="167"/>
        <v/>
      </c>
      <c r="X429" s="21" t="str">
        <f t="shared" si="168"/>
        <v/>
      </c>
      <c r="Y429" s="21" t="str">
        <f t="shared" si="182"/>
        <v/>
      </c>
      <c r="Z429" s="21" t="str">
        <f t="shared" si="169"/>
        <v/>
      </c>
      <c r="AB429" s="86" t="str">
        <f t="shared" si="170"/>
        <v/>
      </c>
      <c r="AC429" s="21" t="str">
        <f t="shared" si="171"/>
        <v/>
      </c>
      <c r="AD429" s="21" t="str">
        <f t="shared" si="172"/>
        <v/>
      </c>
      <c r="AE429" s="21" t="str">
        <f t="shared" si="173"/>
        <v/>
      </c>
      <c r="AG429" s="86">
        <f t="shared" si="174"/>
        <v>418</v>
      </c>
      <c r="AH429" s="21">
        <f t="shared" si="175"/>
        <v>739.00802180949472</v>
      </c>
      <c r="AI429" s="21">
        <f t="shared" si="176"/>
        <v>7.1487003925634056</v>
      </c>
      <c r="AJ429" s="21">
        <f t="shared" si="177"/>
        <v>2151.7588181615852</v>
      </c>
      <c r="AL429" s="86">
        <f t="shared" si="178"/>
        <v>418</v>
      </c>
      <c r="AM429" s="21">
        <f t="shared" si="179"/>
        <v>553.13345387591653</v>
      </c>
      <c r="AN429" s="21">
        <f t="shared" si="180"/>
        <v>103.16091597597637</v>
      </c>
      <c r="AO429" s="21">
        <f t="shared" si="181"/>
        <v>31051.435708768884</v>
      </c>
    </row>
    <row r="430" spans="4:41" ht="11" customHeight="1">
      <c r="D430" s="78"/>
      <c r="E430" s="79"/>
      <c r="F430" s="80"/>
      <c r="G430" s="79"/>
      <c r="M430" s="85">
        <v>419</v>
      </c>
      <c r="N430" s="33">
        <f t="shared" si="164"/>
        <v>92</v>
      </c>
      <c r="O430" s="33">
        <f t="shared" si="165"/>
        <v>772.60893470260271</v>
      </c>
      <c r="P430" s="30">
        <f t="shared" si="166"/>
        <v>232647.28934548344</v>
      </c>
      <c r="W430" s="86" t="str">
        <f t="shared" si="167"/>
        <v/>
      </c>
      <c r="X430" s="21" t="str">
        <f t="shared" si="168"/>
        <v/>
      </c>
      <c r="Y430" s="21" t="str">
        <f t="shared" si="182"/>
        <v/>
      </c>
      <c r="Z430" s="21" t="str">
        <f t="shared" si="169"/>
        <v/>
      </c>
      <c r="AB430" s="86" t="str">
        <f t="shared" si="170"/>
        <v/>
      </c>
      <c r="AC430" s="21" t="str">
        <f t="shared" si="171"/>
        <v/>
      </c>
      <c r="AD430" s="21" t="str">
        <f t="shared" si="172"/>
        <v/>
      </c>
      <c r="AE430" s="21" t="str">
        <f t="shared" si="173"/>
        <v/>
      </c>
      <c r="AG430" s="86">
        <f t="shared" si="174"/>
        <v>419</v>
      </c>
      <c r="AH430" s="21">
        <f t="shared" si="175"/>
        <v>739.00802180949472</v>
      </c>
      <c r="AI430" s="21">
        <f t="shared" si="176"/>
        <v>4.7091693211736354</v>
      </c>
      <c r="AJ430" s="21">
        <f t="shared" si="177"/>
        <v>1417.4599656732642</v>
      </c>
      <c r="AL430" s="86">
        <f t="shared" si="178"/>
        <v>419</v>
      </c>
      <c r="AM430" s="21">
        <f t="shared" si="179"/>
        <v>553.13345387591653</v>
      </c>
      <c r="AN430" s="21">
        <f t="shared" si="180"/>
        <v>101.66100751630989</v>
      </c>
      <c r="AO430" s="21">
        <f t="shared" si="181"/>
        <v>30599.963262409277</v>
      </c>
    </row>
    <row r="431" spans="4:41" ht="11" customHeight="1">
      <c r="D431" s="78"/>
      <c r="E431" s="79"/>
      <c r="F431" s="80"/>
      <c r="G431" s="79"/>
      <c r="M431" s="85">
        <v>420</v>
      </c>
      <c r="N431" s="33">
        <f t="shared" si="164"/>
        <v>92</v>
      </c>
      <c r="O431" s="33">
        <f t="shared" si="165"/>
        <v>775.49096448494481</v>
      </c>
      <c r="P431" s="30">
        <f t="shared" si="166"/>
        <v>233514.7803099684</v>
      </c>
      <c r="W431" s="86" t="str">
        <f t="shared" si="167"/>
        <v/>
      </c>
      <c r="X431" s="21" t="str">
        <f t="shared" si="168"/>
        <v/>
      </c>
      <c r="Y431" s="21" t="str">
        <f t="shared" si="182"/>
        <v/>
      </c>
      <c r="Z431" s="21" t="str">
        <f t="shared" si="169"/>
        <v/>
      </c>
      <c r="AB431" s="86" t="str">
        <f t="shared" si="170"/>
        <v/>
      </c>
      <c r="AC431" s="21" t="str">
        <f t="shared" si="171"/>
        <v/>
      </c>
      <c r="AD431" s="21" t="str">
        <f t="shared" si="172"/>
        <v/>
      </c>
      <c r="AE431" s="21" t="str">
        <f t="shared" si="173"/>
        <v/>
      </c>
      <c r="AG431" s="86">
        <f t="shared" si="174"/>
        <v>420</v>
      </c>
      <c r="AH431" s="21">
        <f t="shared" si="175"/>
        <v>739.00802180949472</v>
      </c>
      <c r="AI431" s="21">
        <f t="shared" si="176"/>
        <v>2.2615064795458983</v>
      </c>
      <c r="AJ431" s="21">
        <f t="shared" si="177"/>
        <v>680.71345034331534</v>
      </c>
      <c r="AL431" s="86">
        <f t="shared" si="178"/>
        <v>420</v>
      </c>
      <c r="AM431" s="21">
        <f t="shared" si="179"/>
        <v>553.13345387591653</v>
      </c>
      <c r="AN431" s="21">
        <f t="shared" si="180"/>
        <v>100.15609936177786</v>
      </c>
      <c r="AO431" s="21">
        <f t="shared" si="181"/>
        <v>30146.985907895138</v>
      </c>
    </row>
    <row r="432" spans="4:41" ht="11" customHeight="1">
      <c r="D432" s="78"/>
      <c r="E432" s="79"/>
      <c r="F432" s="80"/>
      <c r="G432" s="79"/>
      <c r="M432" s="85">
        <v>421</v>
      </c>
      <c r="N432" s="33">
        <f t="shared" si="164"/>
        <v>92</v>
      </c>
      <c r="O432" s="33">
        <f t="shared" si="165"/>
        <v>778.38260103322807</v>
      </c>
      <c r="P432" s="30">
        <f t="shared" si="166"/>
        <v>234385.16291100162</v>
      </c>
      <c r="W432" s="126"/>
      <c r="AB432" s="86" t="str">
        <f t="shared" si="170"/>
        <v/>
      </c>
      <c r="AC432" s="21" t="str">
        <f t="shared" si="171"/>
        <v/>
      </c>
      <c r="AD432" s="21" t="str">
        <f t="shared" si="172"/>
        <v/>
      </c>
      <c r="AE432" s="21" t="str">
        <f t="shared" si="173"/>
        <v/>
      </c>
      <c r="AG432" s="86" t="str">
        <f t="shared" si="174"/>
        <v/>
      </c>
      <c r="AH432" s="21" t="str">
        <f t="shared" si="175"/>
        <v/>
      </c>
      <c r="AI432" s="21" t="str">
        <f t="shared" si="176"/>
        <v/>
      </c>
      <c r="AJ432" s="21" t="str">
        <f t="shared" si="177"/>
        <v/>
      </c>
      <c r="AL432" s="86">
        <f t="shared" si="178"/>
        <v>421</v>
      </c>
      <c r="AM432" s="21">
        <f t="shared" si="179"/>
        <v>553.13345387591653</v>
      </c>
      <c r="AN432" s="21">
        <f t="shared" si="180"/>
        <v>98.646174846730744</v>
      </c>
      <c r="AO432" s="21">
        <f t="shared" si="181"/>
        <v>29692.498628865953</v>
      </c>
    </row>
    <row r="433" spans="4:41" ht="11" customHeight="1">
      <c r="D433" s="78"/>
      <c r="E433" s="79"/>
      <c r="F433" s="80"/>
      <c r="G433" s="79"/>
      <c r="M433" s="85">
        <v>422</v>
      </c>
      <c r="N433" s="33">
        <f t="shared" si="164"/>
        <v>92</v>
      </c>
      <c r="O433" s="33">
        <f t="shared" si="165"/>
        <v>781.28387637000549</v>
      </c>
      <c r="P433" s="30">
        <f t="shared" si="166"/>
        <v>235258.44678737162</v>
      </c>
      <c r="W433" s="126"/>
      <c r="AB433" s="86" t="str">
        <f t="shared" si="170"/>
        <v/>
      </c>
      <c r="AC433" s="21" t="str">
        <f t="shared" si="171"/>
        <v/>
      </c>
      <c r="AD433" s="21" t="str">
        <f t="shared" si="172"/>
        <v/>
      </c>
      <c r="AE433" s="21" t="str">
        <f t="shared" si="173"/>
        <v/>
      </c>
      <c r="AG433" s="86" t="str">
        <f t="shared" si="174"/>
        <v/>
      </c>
      <c r="AH433" s="21" t="str">
        <f t="shared" si="175"/>
        <v/>
      </c>
      <c r="AI433" s="21" t="str">
        <f t="shared" si="176"/>
        <v/>
      </c>
      <c r="AJ433" s="21" t="str">
        <f t="shared" si="177"/>
        <v/>
      </c>
      <c r="AL433" s="86">
        <f t="shared" si="178"/>
        <v>422</v>
      </c>
      <c r="AM433" s="21">
        <f t="shared" si="179"/>
        <v>553.13345387591653</v>
      </c>
      <c r="AN433" s="21">
        <f t="shared" si="180"/>
        <v>97.131217249966809</v>
      </c>
      <c r="AO433" s="21">
        <f t="shared" si="181"/>
        <v>29236.496392240006</v>
      </c>
    </row>
    <row r="434" spans="4:41" ht="11" customHeight="1">
      <c r="D434" s="78"/>
      <c r="E434" s="79"/>
      <c r="F434" s="80"/>
      <c r="G434" s="79"/>
      <c r="M434" s="85">
        <v>423</v>
      </c>
      <c r="N434" s="33">
        <f t="shared" si="164"/>
        <v>92</v>
      </c>
      <c r="O434" s="33">
        <f t="shared" si="165"/>
        <v>784.19482262457211</v>
      </c>
      <c r="P434" s="30">
        <f t="shared" si="166"/>
        <v>236134.64160999618</v>
      </c>
      <c r="W434" s="126"/>
      <c r="AB434" s="86" t="str">
        <f t="shared" si="170"/>
        <v/>
      </c>
      <c r="AC434" s="21" t="str">
        <f t="shared" si="171"/>
        <v/>
      </c>
      <c r="AD434" s="21" t="str">
        <f t="shared" si="172"/>
        <v/>
      </c>
      <c r="AE434" s="21" t="str">
        <f t="shared" si="173"/>
        <v/>
      </c>
      <c r="AG434" s="86" t="str">
        <f t="shared" si="174"/>
        <v/>
      </c>
      <c r="AH434" s="21" t="str">
        <f t="shared" si="175"/>
        <v/>
      </c>
      <c r="AI434" s="21" t="str">
        <f t="shared" si="176"/>
        <v/>
      </c>
      <c r="AJ434" s="21" t="str">
        <f t="shared" si="177"/>
        <v/>
      </c>
      <c r="AL434" s="86">
        <f t="shared" si="178"/>
        <v>423</v>
      </c>
      <c r="AM434" s="21">
        <f t="shared" si="179"/>
        <v>553.13345387591653</v>
      </c>
      <c r="AN434" s="21">
        <f t="shared" si="180"/>
        <v>95.611209794546951</v>
      </c>
      <c r="AO434" s="21">
        <f t="shared" si="181"/>
        <v>28778.974148158635</v>
      </c>
    </row>
    <row r="435" spans="4:41" ht="11" customHeight="1">
      <c r="D435" s="78"/>
      <c r="E435" s="79"/>
      <c r="F435" s="80"/>
      <c r="G435" s="79"/>
      <c r="M435" s="85">
        <v>424</v>
      </c>
      <c r="N435" s="33">
        <f t="shared" si="164"/>
        <v>92</v>
      </c>
      <c r="O435" s="33">
        <f t="shared" si="165"/>
        <v>787.11547203332066</v>
      </c>
      <c r="P435" s="30">
        <f t="shared" si="166"/>
        <v>237013.75708202951</v>
      </c>
      <c r="W435" s="126"/>
      <c r="AB435" s="86" t="str">
        <f t="shared" si="170"/>
        <v/>
      </c>
      <c r="AC435" s="21" t="str">
        <f t="shared" si="171"/>
        <v/>
      </c>
      <c r="AD435" s="21" t="str">
        <f t="shared" si="172"/>
        <v/>
      </c>
      <c r="AE435" s="21" t="str">
        <f t="shared" si="173"/>
        <v/>
      </c>
      <c r="AG435" s="86" t="str">
        <f t="shared" si="174"/>
        <v/>
      </c>
      <c r="AH435" s="21" t="str">
        <f t="shared" si="175"/>
        <v/>
      </c>
      <c r="AI435" s="21" t="str">
        <f t="shared" si="176"/>
        <v/>
      </c>
      <c r="AJ435" s="21" t="str">
        <f t="shared" si="177"/>
        <v/>
      </c>
      <c r="AL435" s="86">
        <f t="shared" si="178"/>
        <v>424</v>
      </c>
      <c r="AM435" s="21">
        <f t="shared" si="179"/>
        <v>553.13345387591653</v>
      </c>
      <c r="AN435" s="21">
        <f t="shared" si="180"/>
        <v>94.086135647609069</v>
      </c>
      <c r="AO435" s="21">
        <f t="shared" si="181"/>
        <v>28319.926829930329</v>
      </c>
    </row>
    <row r="436" spans="4:41" ht="11" customHeight="1">
      <c r="D436" s="78"/>
      <c r="E436" s="79"/>
      <c r="F436" s="80"/>
      <c r="G436" s="79"/>
      <c r="M436" s="85">
        <v>425</v>
      </c>
      <c r="N436" s="33">
        <f t="shared" si="164"/>
        <v>92</v>
      </c>
      <c r="O436" s="33">
        <f t="shared" si="165"/>
        <v>790.04585694009836</v>
      </c>
      <c r="P436" s="30">
        <f t="shared" si="166"/>
        <v>237895.8029389696</v>
      </c>
      <c r="W436" s="126"/>
      <c r="AB436" s="86" t="str">
        <f t="shared" si="170"/>
        <v/>
      </c>
      <c r="AC436" s="21" t="str">
        <f t="shared" si="171"/>
        <v/>
      </c>
      <c r="AD436" s="21" t="str">
        <f t="shared" si="172"/>
        <v/>
      </c>
      <c r="AE436" s="21" t="str">
        <f t="shared" si="173"/>
        <v/>
      </c>
      <c r="AG436" s="86" t="str">
        <f t="shared" si="174"/>
        <v/>
      </c>
      <c r="AH436" s="21" t="str">
        <f t="shared" si="175"/>
        <v/>
      </c>
      <c r="AI436" s="21" t="str">
        <f t="shared" si="176"/>
        <v/>
      </c>
      <c r="AJ436" s="21" t="str">
        <f t="shared" si="177"/>
        <v/>
      </c>
      <c r="AL436" s="86">
        <f t="shared" si="178"/>
        <v>425</v>
      </c>
      <c r="AM436" s="21">
        <f t="shared" si="179"/>
        <v>553.13345387591653</v>
      </c>
      <c r="AN436" s="21">
        <f t="shared" si="180"/>
        <v>92.555977920181377</v>
      </c>
      <c r="AO436" s="21">
        <f t="shared" si="181"/>
        <v>27859.349353974594</v>
      </c>
    </row>
    <row r="437" spans="4:41" ht="11" customHeight="1">
      <c r="D437" s="78"/>
      <c r="E437" s="79"/>
      <c r="F437" s="80"/>
      <c r="G437" s="79"/>
      <c r="M437" s="85">
        <v>426</v>
      </c>
      <c r="N437" s="33">
        <f t="shared" si="164"/>
        <v>92</v>
      </c>
      <c r="O437" s="33">
        <f t="shared" si="165"/>
        <v>792.98600979656533</v>
      </c>
      <c r="P437" s="30">
        <f t="shared" si="166"/>
        <v>238780.78894876616</v>
      </c>
      <c r="W437" s="126"/>
      <c r="AB437" s="86" t="str">
        <f t="shared" si="170"/>
        <v/>
      </c>
      <c r="AC437" s="21" t="str">
        <f t="shared" si="171"/>
        <v/>
      </c>
      <c r="AD437" s="21" t="str">
        <f t="shared" si="172"/>
        <v/>
      </c>
      <c r="AE437" s="21" t="str">
        <f t="shared" si="173"/>
        <v/>
      </c>
      <c r="AG437" s="86" t="str">
        <f t="shared" si="174"/>
        <v/>
      </c>
      <c r="AH437" s="21" t="str">
        <f t="shared" si="175"/>
        <v/>
      </c>
      <c r="AI437" s="21" t="str">
        <f t="shared" si="176"/>
        <v/>
      </c>
      <c r="AJ437" s="21" t="str">
        <f t="shared" si="177"/>
        <v/>
      </c>
      <c r="AL437" s="86">
        <f t="shared" si="178"/>
        <v>426</v>
      </c>
      <c r="AM437" s="21">
        <f t="shared" si="179"/>
        <v>553.13345387591653</v>
      </c>
      <c r="AN437" s="21">
        <f t="shared" si="180"/>
        <v>91.020719666995603</v>
      </c>
      <c r="AO437" s="21">
        <f t="shared" si="181"/>
        <v>27397.236619765674</v>
      </c>
    </row>
    <row r="438" spans="4:41" ht="11" customHeight="1">
      <c r="D438" s="78"/>
      <c r="E438" s="79"/>
      <c r="F438" s="80"/>
      <c r="G438" s="79"/>
      <c r="M438" s="85">
        <v>427</v>
      </c>
      <c r="N438" s="33">
        <f t="shared" si="164"/>
        <v>92</v>
      </c>
      <c r="O438" s="33">
        <f t="shared" si="165"/>
        <v>795.93596316255389</v>
      </c>
      <c r="P438" s="30">
        <f t="shared" si="166"/>
        <v>239668.7249119287</v>
      </c>
      <c r="W438" s="126"/>
      <c r="AB438" s="86" t="str">
        <f t="shared" si="170"/>
        <v/>
      </c>
      <c r="AC438" s="21" t="str">
        <f t="shared" si="171"/>
        <v/>
      </c>
      <c r="AD438" s="21" t="str">
        <f t="shared" si="172"/>
        <v/>
      </c>
      <c r="AE438" s="21" t="str">
        <f t="shared" si="173"/>
        <v/>
      </c>
      <c r="AG438" s="86" t="str">
        <f t="shared" si="174"/>
        <v/>
      </c>
      <c r="AH438" s="21" t="str">
        <f t="shared" si="175"/>
        <v/>
      </c>
      <c r="AI438" s="21" t="str">
        <f t="shared" si="176"/>
        <v/>
      </c>
      <c r="AJ438" s="21" t="str">
        <f t="shared" si="177"/>
        <v/>
      </c>
      <c r="AL438" s="86">
        <f t="shared" si="178"/>
        <v>427</v>
      </c>
      <c r="AM438" s="21">
        <f t="shared" si="179"/>
        <v>553.13345387591653</v>
      </c>
      <c r="AN438" s="21">
        <f t="shared" si="180"/>
        <v>89.480343886299181</v>
      </c>
      <c r="AO438" s="21">
        <f t="shared" si="181"/>
        <v>26933.583509776054</v>
      </c>
    </row>
    <row r="439" spans="4:41" ht="11" customHeight="1">
      <c r="D439" s="78"/>
      <c r="E439" s="79"/>
      <c r="F439" s="80"/>
      <c r="G439" s="79"/>
      <c r="M439" s="85">
        <v>428</v>
      </c>
      <c r="N439" s="33">
        <f t="shared" si="164"/>
        <v>92</v>
      </c>
      <c r="O439" s="33">
        <f t="shared" si="165"/>
        <v>798.895749706429</v>
      </c>
      <c r="P439" s="30">
        <f t="shared" si="166"/>
        <v>240559.62066163513</v>
      </c>
      <c r="W439" s="126"/>
      <c r="AB439" s="86" t="str">
        <f t="shared" si="170"/>
        <v/>
      </c>
      <c r="AC439" s="21" t="str">
        <f t="shared" si="171"/>
        <v/>
      </c>
      <c r="AD439" s="21" t="str">
        <f t="shared" si="172"/>
        <v/>
      </c>
      <c r="AE439" s="21" t="str">
        <f t="shared" si="173"/>
        <v/>
      </c>
      <c r="AG439" s="86" t="str">
        <f t="shared" si="174"/>
        <v/>
      </c>
      <c r="AH439" s="21" t="str">
        <f t="shared" si="175"/>
        <v/>
      </c>
      <c r="AI439" s="21" t="str">
        <f t="shared" si="176"/>
        <v/>
      </c>
      <c r="AJ439" s="21" t="str">
        <f t="shared" si="177"/>
        <v/>
      </c>
      <c r="AL439" s="86">
        <f t="shared" si="178"/>
        <v>428</v>
      </c>
      <c r="AM439" s="21">
        <f t="shared" si="179"/>
        <v>553.13345387591653</v>
      </c>
      <c r="AN439" s="21">
        <f t="shared" si="180"/>
        <v>87.934833519667123</v>
      </c>
      <c r="AO439" s="21">
        <f t="shared" si="181"/>
        <v>26468.384889419805</v>
      </c>
    </row>
    <row r="440" spans="4:41" ht="11" customHeight="1">
      <c r="D440" s="78"/>
      <c r="E440" s="79"/>
      <c r="F440" s="80"/>
      <c r="G440" s="79"/>
      <c r="M440" s="85">
        <v>429</v>
      </c>
      <c r="N440" s="33">
        <f t="shared" si="164"/>
        <v>92</v>
      </c>
      <c r="O440" s="33">
        <f t="shared" si="165"/>
        <v>801.86540220545055</v>
      </c>
      <c r="P440" s="30">
        <f t="shared" si="166"/>
        <v>241453.48606384057</v>
      </c>
      <c r="W440" s="126"/>
      <c r="AB440" s="86" t="str">
        <f t="shared" si="170"/>
        <v/>
      </c>
      <c r="AC440" s="21" t="str">
        <f t="shared" si="171"/>
        <v/>
      </c>
      <c r="AD440" s="21" t="str">
        <f t="shared" si="172"/>
        <v/>
      </c>
      <c r="AE440" s="21" t="str">
        <f t="shared" si="173"/>
        <v/>
      </c>
      <c r="AG440" s="86" t="str">
        <f t="shared" si="174"/>
        <v/>
      </c>
      <c r="AH440" s="21" t="str">
        <f t="shared" si="175"/>
        <v/>
      </c>
      <c r="AI440" s="21" t="str">
        <f t="shared" si="176"/>
        <v/>
      </c>
      <c r="AJ440" s="21" t="str">
        <f t="shared" si="177"/>
        <v/>
      </c>
      <c r="AL440" s="86">
        <f t="shared" si="178"/>
        <v>429</v>
      </c>
      <c r="AM440" s="21">
        <f t="shared" si="179"/>
        <v>553.13345387591653</v>
      </c>
      <c r="AN440" s="21">
        <f t="shared" si="180"/>
        <v>86.384171451812975</v>
      </c>
      <c r="AO440" s="21">
        <f t="shared" si="181"/>
        <v>26001.635606995704</v>
      </c>
    </row>
    <row r="441" spans="4:41" ht="11" customHeight="1">
      <c r="D441" s="78"/>
      <c r="E441" s="79"/>
      <c r="F441" s="80"/>
      <c r="G441" s="79"/>
      <c r="M441" s="85">
        <v>430</v>
      </c>
      <c r="N441" s="33">
        <f t="shared" si="164"/>
        <v>92</v>
      </c>
      <c r="O441" s="33">
        <f t="shared" si="165"/>
        <v>804.84495354613534</v>
      </c>
      <c r="P441" s="30">
        <f t="shared" si="166"/>
        <v>242350.33101738669</v>
      </c>
      <c r="W441" s="126"/>
      <c r="AB441" s="86" t="str">
        <f t="shared" si="170"/>
        <v/>
      </c>
      <c r="AC441" s="21" t="str">
        <f t="shared" si="171"/>
        <v/>
      </c>
      <c r="AD441" s="21" t="str">
        <f t="shared" si="172"/>
        <v/>
      </c>
      <c r="AE441" s="21" t="str">
        <f t="shared" si="173"/>
        <v/>
      </c>
      <c r="AG441" s="86" t="str">
        <f t="shared" si="174"/>
        <v/>
      </c>
      <c r="AH441" s="21" t="str">
        <f t="shared" si="175"/>
        <v/>
      </c>
      <c r="AI441" s="21" t="str">
        <f t="shared" si="176"/>
        <v/>
      </c>
      <c r="AJ441" s="21" t="str">
        <f t="shared" si="177"/>
        <v/>
      </c>
      <c r="AL441" s="86">
        <f t="shared" si="178"/>
        <v>430</v>
      </c>
      <c r="AM441" s="21">
        <f t="shared" si="179"/>
        <v>553.13345387591653</v>
      </c>
      <c r="AN441" s="21">
        <f t="shared" si="180"/>
        <v>84.828340510399286</v>
      </c>
      <c r="AO441" s="21">
        <f t="shared" si="181"/>
        <v>25533.330493630183</v>
      </c>
    </row>
    <row r="442" spans="4:41" ht="11" customHeight="1">
      <c r="D442" s="78"/>
      <c r="E442" s="79"/>
      <c r="F442" s="80"/>
      <c r="G442" s="79"/>
      <c r="M442" s="85">
        <v>431</v>
      </c>
      <c r="N442" s="33">
        <f t="shared" si="164"/>
        <v>92</v>
      </c>
      <c r="O442" s="33">
        <f t="shared" si="165"/>
        <v>807.83443672462226</v>
      </c>
      <c r="P442" s="30">
        <f t="shared" si="166"/>
        <v>243250.16545411132</v>
      </c>
      <c r="W442" s="126"/>
      <c r="AB442" s="86" t="str">
        <f t="shared" si="170"/>
        <v/>
      </c>
      <c r="AC442" s="21" t="str">
        <f t="shared" si="171"/>
        <v/>
      </c>
      <c r="AD442" s="21" t="str">
        <f t="shared" si="172"/>
        <v/>
      </c>
      <c r="AE442" s="21" t="str">
        <f t="shared" si="173"/>
        <v/>
      </c>
      <c r="AG442" s="86" t="str">
        <f t="shared" si="174"/>
        <v/>
      </c>
      <c r="AH442" s="21" t="str">
        <f t="shared" si="175"/>
        <v/>
      </c>
      <c r="AI442" s="21" t="str">
        <f t="shared" si="176"/>
        <v/>
      </c>
      <c r="AJ442" s="21" t="str">
        <f t="shared" si="177"/>
        <v/>
      </c>
      <c r="AL442" s="86">
        <f t="shared" si="178"/>
        <v>431</v>
      </c>
      <c r="AM442" s="21">
        <f t="shared" si="179"/>
        <v>553.13345387591653</v>
      </c>
      <c r="AN442" s="21">
        <f t="shared" si="180"/>
        <v>83.267323465847554</v>
      </c>
      <c r="AO442" s="21">
        <f t="shared" si="181"/>
        <v>25063.464363220115</v>
      </c>
    </row>
    <row r="443" spans="4:41" ht="11" customHeight="1">
      <c r="D443" s="78"/>
      <c r="E443" s="79"/>
      <c r="F443" s="80"/>
      <c r="G443" s="79"/>
      <c r="M443" s="85">
        <v>432</v>
      </c>
      <c r="N443" s="33">
        <f t="shared" si="164"/>
        <v>92</v>
      </c>
      <c r="O443" s="33">
        <f t="shared" si="165"/>
        <v>810.83388484703767</v>
      </c>
      <c r="P443" s="30">
        <f t="shared" si="166"/>
        <v>244152.99933895835</v>
      </c>
      <c r="W443" s="126"/>
      <c r="AB443" s="86" t="str">
        <f t="shared" si="170"/>
        <v/>
      </c>
      <c r="AC443" s="21" t="str">
        <f t="shared" si="171"/>
        <v/>
      </c>
      <c r="AD443" s="21" t="str">
        <f t="shared" si="172"/>
        <v/>
      </c>
      <c r="AE443" s="21" t="str">
        <f t="shared" si="173"/>
        <v/>
      </c>
      <c r="AG443" s="86" t="str">
        <f t="shared" si="174"/>
        <v/>
      </c>
      <c r="AH443" s="21" t="str">
        <f t="shared" si="175"/>
        <v/>
      </c>
      <c r="AI443" s="21" t="str">
        <f t="shared" si="176"/>
        <v/>
      </c>
      <c r="AJ443" s="21" t="str">
        <f t="shared" si="177"/>
        <v/>
      </c>
      <c r="AL443" s="86">
        <f t="shared" si="178"/>
        <v>432</v>
      </c>
      <c r="AM443" s="21">
        <f t="shared" si="179"/>
        <v>553.13345387591653</v>
      </c>
      <c r="AN443" s="21">
        <f t="shared" si="180"/>
        <v>81.701103031147341</v>
      </c>
      <c r="AO443" s="21">
        <f t="shared" si="181"/>
        <v>24592.032012375348</v>
      </c>
    </row>
    <row r="444" spans="4:41" ht="11" customHeight="1">
      <c r="D444" s="78"/>
      <c r="E444" s="79"/>
      <c r="F444" s="80"/>
      <c r="G444" s="79"/>
      <c r="M444" s="85">
        <v>433</v>
      </c>
      <c r="N444" s="33">
        <f t="shared" si="164"/>
        <v>92</v>
      </c>
      <c r="O444" s="33">
        <f t="shared" si="165"/>
        <v>813.84333112986121</v>
      </c>
      <c r="P444" s="30">
        <f t="shared" si="166"/>
        <v>245058.84267008823</v>
      </c>
      <c r="W444" s="126"/>
      <c r="AB444" s="86" t="str">
        <f t="shared" si="170"/>
        <v/>
      </c>
      <c r="AC444" s="21" t="str">
        <f t="shared" si="171"/>
        <v/>
      </c>
      <c r="AD444" s="21" t="str">
        <f t="shared" si="172"/>
        <v/>
      </c>
      <c r="AE444" s="21" t="str">
        <f t="shared" si="173"/>
        <v/>
      </c>
      <c r="AG444" s="86" t="str">
        <f t="shared" si="174"/>
        <v/>
      </c>
      <c r="AH444" s="21" t="str">
        <f t="shared" si="175"/>
        <v/>
      </c>
      <c r="AI444" s="21" t="str">
        <f t="shared" si="176"/>
        <v/>
      </c>
      <c r="AJ444" s="21" t="str">
        <f t="shared" si="177"/>
        <v/>
      </c>
      <c r="AL444" s="86">
        <f t="shared" si="178"/>
        <v>433</v>
      </c>
      <c r="AM444" s="21">
        <f t="shared" si="179"/>
        <v>553.13345387591653</v>
      </c>
      <c r="AN444" s="21">
        <f t="shared" si="180"/>
        <v>80.129661861664772</v>
      </c>
      <c r="AO444" s="21">
        <f t="shared" si="181"/>
        <v>24119.028220361095</v>
      </c>
    </row>
    <row r="445" spans="4:41" ht="11" customHeight="1">
      <c r="D445" s="78"/>
      <c r="E445" s="79"/>
      <c r="F445" s="80"/>
      <c r="G445" s="79"/>
      <c r="M445" s="85">
        <v>434</v>
      </c>
      <c r="N445" s="33">
        <f t="shared" si="164"/>
        <v>92</v>
      </c>
      <c r="O445" s="33">
        <f t="shared" si="165"/>
        <v>816.86280890029411</v>
      </c>
      <c r="P445" s="30">
        <f t="shared" si="166"/>
        <v>245967.70547898853</v>
      </c>
      <c r="W445" s="126"/>
      <c r="AB445" s="86" t="str">
        <f t="shared" si="170"/>
        <v/>
      </c>
      <c r="AC445" s="21" t="str">
        <f t="shared" si="171"/>
        <v/>
      </c>
      <c r="AD445" s="21" t="str">
        <f t="shared" si="172"/>
        <v/>
      </c>
      <c r="AE445" s="21" t="str">
        <f t="shared" si="173"/>
        <v/>
      </c>
      <c r="AG445" s="86" t="str">
        <f t="shared" si="174"/>
        <v/>
      </c>
      <c r="AH445" s="21" t="str">
        <f t="shared" si="175"/>
        <v/>
      </c>
      <c r="AI445" s="21" t="str">
        <f t="shared" si="176"/>
        <v/>
      </c>
      <c r="AJ445" s="21" t="str">
        <f t="shared" si="177"/>
        <v/>
      </c>
      <c r="AL445" s="86">
        <f t="shared" si="178"/>
        <v>434</v>
      </c>
      <c r="AM445" s="21">
        <f t="shared" si="179"/>
        <v>553.13345387591653</v>
      </c>
      <c r="AN445" s="21">
        <f t="shared" si="180"/>
        <v>78.552982554950603</v>
      </c>
      <c r="AO445" s="21">
        <f t="shared" si="181"/>
        <v>23644.44774904013</v>
      </c>
    </row>
    <row r="446" spans="4:41" ht="11" customHeight="1">
      <c r="D446" s="78"/>
      <c r="E446" s="79"/>
      <c r="F446" s="80"/>
      <c r="G446" s="79"/>
      <c r="M446" s="85">
        <v>435</v>
      </c>
      <c r="N446" s="33">
        <f t="shared" si="164"/>
        <v>92</v>
      </c>
      <c r="O446" s="33">
        <f t="shared" si="165"/>
        <v>819.89235159662849</v>
      </c>
      <c r="P446" s="30">
        <f t="shared" si="166"/>
        <v>246879.59783058515</v>
      </c>
      <c r="W446" s="126"/>
      <c r="AB446" s="86" t="str">
        <f t="shared" si="170"/>
        <v/>
      </c>
      <c r="AC446" s="21" t="str">
        <f t="shared" si="171"/>
        <v/>
      </c>
      <c r="AD446" s="21" t="str">
        <f t="shared" si="172"/>
        <v/>
      </c>
      <c r="AE446" s="21" t="str">
        <f t="shared" si="173"/>
        <v/>
      </c>
      <c r="AG446" s="86" t="str">
        <f t="shared" si="174"/>
        <v/>
      </c>
      <c r="AH446" s="21" t="str">
        <f t="shared" si="175"/>
        <v/>
      </c>
      <c r="AI446" s="21" t="str">
        <f t="shared" si="176"/>
        <v/>
      </c>
      <c r="AJ446" s="21" t="str">
        <f t="shared" si="177"/>
        <v/>
      </c>
      <c r="AL446" s="86">
        <f t="shared" si="178"/>
        <v>435</v>
      </c>
      <c r="AM446" s="21">
        <f t="shared" si="179"/>
        <v>553.13345387591653</v>
      </c>
      <c r="AN446" s="21">
        <f t="shared" si="180"/>
        <v>76.971047650547391</v>
      </c>
      <c r="AO446" s="21">
        <f t="shared" si="181"/>
        <v>23168.285342814761</v>
      </c>
    </row>
    <row r="447" spans="4:41" ht="11" customHeight="1">
      <c r="D447" s="78"/>
      <c r="E447" s="79"/>
      <c r="F447" s="80"/>
      <c r="G447" s="79"/>
      <c r="M447" s="85">
        <v>436</v>
      </c>
      <c r="N447" s="33">
        <f t="shared" si="164"/>
        <v>92</v>
      </c>
      <c r="O447" s="33">
        <f t="shared" si="165"/>
        <v>822.93199276861708</v>
      </c>
      <c r="P447" s="30">
        <f t="shared" si="166"/>
        <v>247794.52982335378</v>
      </c>
      <c r="W447" s="126"/>
      <c r="AB447" s="86" t="str">
        <f t="shared" si="170"/>
        <v/>
      </c>
      <c r="AC447" s="21" t="str">
        <f t="shared" si="171"/>
        <v/>
      </c>
      <c r="AD447" s="21" t="str">
        <f t="shared" si="172"/>
        <v/>
      </c>
      <c r="AE447" s="21" t="str">
        <f t="shared" si="173"/>
        <v/>
      </c>
      <c r="AG447" s="86" t="str">
        <f t="shared" si="174"/>
        <v/>
      </c>
      <c r="AH447" s="21" t="str">
        <f t="shared" si="175"/>
        <v/>
      </c>
      <c r="AI447" s="21" t="str">
        <f t="shared" si="176"/>
        <v/>
      </c>
      <c r="AJ447" s="21" t="str">
        <f t="shared" si="177"/>
        <v/>
      </c>
      <c r="AL447" s="86">
        <f t="shared" si="178"/>
        <v>436</v>
      </c>
      <c r="AM447" s="21">
        <f t="shared" si="179"/>
        <v>553.13345387591653</v>
      </c>
      <c r="AN447" s="21">
        <f t="shared" si="180"/>
        <v>75.383839629796157</v>
      </c>
      <c r="AO447" s="21">
        <f t="shared" si="181"/>
        <v>22690.535728568644</v>
      </c>
    </row>
    <row r="448" spans="4:41" ht="11" customHeight="1">
      <c r="D448" s="78"/>
      <c r="E448" s="79"/>
      <c r="F448" s="80"/>
      <c r="G448" s="79"/>
      <c r="M448" s="85">
        <v>437</v>
      </c>
      <c r="N448" s="33">
        <f t="shared" si="164"/>
        <v>92</v>
      </c>
      <c r="O448" s="33">
        <f t="shared" si="165"/>
        <v>825.98176607784592</v>
      </c>
      <c r="P448" s="30">
        <f t="shared" si="166"/>
        <v>248712.51158943161</v>
      </c>
      <c r="W448" s="126"/>
      <c r="AB448" s="86" t="str">
        <f t="shared" si="170"/>
        <v/>
      </c>
      <c r="AC448" s="21" t="str">
        <f t="shared" si="171"/>
        <v/>
      </c>
      <c r="AD448" s="21" t="str">
        <f t="shared" si="172"/>
        <v/>
      </c>
      <c r="AE448" s="21" t="str">
        <f t="shared" si="173"/>
        <v/>
      </c>
      <c r="AG448" s="86" t="str">
        <f t="shared" si="174"/>
        <v/>
      </c>
      <c r="AH448" s="21" t="str">
        <f t="shared" si="175"/>
        <v/>
      </c>
      <c r="AI448" s="21" t="str">
        <f t="shared" si="176"/>
        <v/>
      </c>
      <c r="AJ448" s="21" t="str">
        <f t="shared" si="177"/>
        <v/>
      </c>
      <c r="AL448" s="86">
        <f t="shared" si="178"/>
        <v>437</v>
      </c>
      <c r="AM448" s="21">
        <f t="shared" si="179"/>
        <v>553.13345387591653</v>
      </c>
      <c r="AN448" s="21">
        <f t="shared" si="180"/>
        <v>73.791340915642436</v>
      </c>
      <c r="AO448" s="21">
        <f t="shared" si="181"/>
        <v>22211.193615608372</v>
      </c>
    </row>
    <row r="449" spans="4:41" ht="11" customHeight="1">
      <c r="D449" s="78"/>
      <c r="E449" s="79"/>
      <c r="F449" s="80"/>
      <c r="G449" s="79"/>
      <c r="M449" s="85">
        <v>438</v>
      </c>
      <c r="N449" s="33">
        <f t="shared" si="164"/>
        <v>92</v>
      </c>
      <c r="O449" s="33">
        <f t="shared" si="165"/>
        <v>829.04170529810528</v>
      </c>
      <c r="P449" s="30">
        <f t="shared" si="166"/>
        <v>249633.5532947297</v>
      </c>
      <c r="W449" s="126"/>
      <c r="AB449" s="86" t="str">
        <f t="shared" si="170"/>
        <v/>
      </c>
      <c r="AC449" s="21" t="str">
        <f t="shared" si="171"/>
        <v/>
      </c>
      <c r="AD449" s="21" t="str">
        <f t="shared" si="172"/>
        <v/>
      </c>
      <c r="AE449" s="21" t="str">
        <f t="shared" si="173"/>
        <v/>
      </c>
      <c r="AG449" s="86" t="str">
        <f t="shared" si="174"/>
        <v/>
      </c>
      <c r="AH449" s="21" t="str">
        <f t="shared" si="175"/>
        <v/>
      </c>
      <c r="AI449" s="21" t="str">
        <f t="shared" si="176"/>
        <v/>
      </c>
      <c r="AJ449" s="21" t="str">
        <f t="shared" si="177"/>
        <v/>
      </c>
      <c r="AL449" s="86">
        <f t="shared" si="178"/>
        <v>438</v>
      </c>
      <c r="AM449" s="21">
        <f t="shared" si="179"/>
        <v>553.13345387591653</v>
      </c>
      <c r="AN449" s="21">
        <f t="shared" si="180"/>
        <v>72.193533872441535</v>
      </c>
      <c r="AO449" s="21">
        <f t="shared" si="181"/>
        <v>21730.253695604897</v>
      </c>
    </row>
    <row r="450" spans="4:41" ht="11" customHeight="1">
      <c r="D450" s="78"/>
      <c r="E450" s="79"/>
      <c r="F450" s="80"/>
      <c r="G450" s="79"/>
      <c r="M450" s="85">
        <v>439</v>
      </c>
      <c r="N450" s="33">
        <f t="shared" si="164"/>
        <v>92</v>
      </c>
      <c r="O450" s="33">
        <f t="shared" si="165"/>
        <v>832.11184431576567</v>
      </c>
      <c r="P450" s="30">
        <f t="shared" si="166"/>
        <v>250557.66513904548</v>
      </c>
      <c r="W450" s="126"/>
      <c r="AB450" s="86" t="str">
        <f t="shared" si="170"/>
        <v/>
      </c>
      <c r="AC450" s="21" t="str">
        <f t="shared" si="171"/>
        <v/>
      </c>
      <c r="AD450" s="21" t="str">
        <f t="shared" si="172"/>
        <v/>
      </c>
      <c r="AE450" s="21" t="str">
        <f t="shared" si="173"/>
        <v/>
      </c>
      <c r="AG450" s="86" t="str">
        <f t="shared" si="174"/>
        <v/>
      </c>
      <c r="AH450" s="21" t="str">
        <f t="shared" si="175"/>
        <v/>
      </c>
      <c r="AI450" s="21" t="str">
        <f t="shared" si="176"/>
        <v/>
      </c>
      <c r="AJ450" s="21" t="str">
        <f t="shared" si="177"/>
        <v/>
      </c>
      <c r="AL450" s="86">
        <f t="shared" si="178"/>
        <v>439</v>
      </c>
      <c r="AM450" s="21">
        <f t="shared" si="179"/>
        <v>553.13345387591653</v>
      </c>
      <c r="AN450" s="21">
        <f t="shared" si="180"/>
        <v>70.590400805763281</v>
      </c>
      <c r="AO450" s="21">
        <f t="shared" si="181"/>
        <v>21247.710642534745</v>
      </c>
    </row>
    <row r="451" spans="4:41" ht="11" customHeight="1">
      <c r="D451" s="78"/>
      <c r="E451" s="79"/>
      <c r="F451" s="80"/>
      <c r="G451" s="79"/>
      <c r="M451" s="85">
        <v>440</v>
      </c>
      <c r="N451" s="33">
        <f t="shared" si="164"/>
        <v>92</v>
      </c>
      <c r="O451" s="33">
        <f t="shared" si="165"/>
        <v>835.19221713015168</v>
      </c>
      <c r="P451" s="30">
        <f t="shared" si="166"/>
        <v>251484.85735617563</v>
      </c>
      <c r="AB451" s="86" t="str">
        <f t="shared" si="170"/>
        <v/>
      </c>
      <c r="AC451" s="21" t="str">
        <f t="shared" si="171"/>
        <v/>
      </c>
      <c r="AD451" s="21" t="str">
        <f t="shared" si="172"/>
        <v/>
      </c>
      <c r="AE451" s="21" t="str">
        <f t="shared" si="173"/>
        <v/>
      </c>
      <c r="AG451" s="86" t="str">
        <f t="shared" si="174"/>
        <v/>
      </c>
      <c r="AH451" s="21" t="str">
        <f t="shared" si="175"/>
        <v/>
      </c>
      <c r="AI451" s="21" t="str">
        <f t="shared" si="176"/>
        <v/>
      </c>
      <c r="AJ451" s="21" t="str">
        <f t="shared" si="177"/>
        <v/>
      </c>
      <c r="AL451" s="86">
        <f t="shared" si="178"/>
        <v>440</v>
      </c>
      <c r="AM451" s="21">
        <f t="shared" si="179"/>
        <v>553.13345387591653</v>
      </c>
      <c r="AN451" s="21">
        <f t="shared" si="180"/>
        <v>68.981923962196092</v>
      </c>
      <c r="AO451" s="21">
        <f t="shared" si="181"/>
        <v>20763.559112621024</v>
      </c>
    </row>
    <row r="452" spans="4:41" ht="11" customHeight="1">
      <c r="D452" s="78"/>
      <c r="E452" s="79"/>
      <c r="F452" s="80"/>
      <c r="G452" s="79"/>
      <c r="M452" s="85">
        <v>441</v>
      </c>
      <c r="N452" s="33">
        <f t="shared" si="164"/>
        <v>92</v>
      </c>
      <c r="O452" s="33">
        <f t="shared" si="165"/>
        <v>838.28285785391881</v>
      </c>
      <c r="P452" s="30">
        <f t="shared" si="166"/>
        <v>252415.14021402955</v>
      </c>
      <c r="AB452" s="86" t="str">
        <f t="shared" si="170"/>
        <v/>
      </c>
      <c r="AC452" s="21" t="str">
        <f t="shared" si="171"/>
        <v/>
      </c>
      <c r="AD452" s="21" t="str">
        <f t="shared" si="172"/>
        <v/>
      </c>
      <c r="AE452" s="21" t="str">
        <f t="shared" si="173"/>
        <v/>
      </c>
      <c r="AG452" s="86" t="str">
        <f t="shared" si="174"/>
        <v/>
      </c>
      <c r="AH452" s="21" t="str">
        <f t="shared" si="175"/>
        <v/>
      </c>
      <c r="AI452" s="21" t="str">
        <f t="shared" si="176"/>
        <v/>
      </c>
      <c r="AJ452" s="21" t="str">
        <f t="shared" si="177"/>
        <v/>
      </c>
      <c r="AL452" s="86">
        <f t="shared" si="178"/>
        <v>441</v>
      </c>
      <c r="AM452" s="21">
        <f t="shared" si="179"/>
        <v>553.13345387591653</v>
      </c>
      <c r="AN452" s="21">
        <f t="shared" si="180"/>
        <v>67.368085529150363</v>
      </c>
      <c r="AO452" s="21">
        <f t="shared" si="181"/>
        <v>20277.793744274259</v>
      </c>
    </row>
    <row r="453" spans="4:41" ht="11" customHeight="1">
      <c r="D453" s="78"/>
      <c r="E453" s="79"/>
      <c r="F453" s="80"/>
      <c r="G453" s="79"/>
      <c r="M453" s="85">
        <v>442</v>
      </c>
      <c r="N453" s="33">
        <f t="shared" si="164"/>
        <v>92</v>
      </c>
      <c r="O453" s="33">
        <f t="shared" si="165"/>
        <v>841.38380071343181</v>
      </c>
      <c r="P453" s="30">
        <f t="shared" si="166"/>
        <v>253348.52401474299</v>
      </c>
      <c r="AB453" s="86" t="str">
        <f t="shared" si="170"/>
        <v/>
      </c>
      <c r="AC453" s="21" t="str">
        <f t="shared" si="171"/>
        <v/>
      </c>
      <c r="AD453" s="21" t="str">
        <f t="shared" si="172"/>
        <v/>
      </c>
      <c r="AE453" s="21" t="str">
        <f t="shared" si="173"/>
        <v/>
      </c>
      <c r="AG453" s="86" t="str">
        <f t="shared" si="174"/>
        <v/>
      </c>
      <c r="AH453" s="21" t="str">
        <f t="shared" si="175"/>
        <v/>
      </c>
      <c r="AI453" s="21" t="str">
        <f t="shared" si="176"/>
        <v/>
      </c>
      <c r="AJ453" s="21" t="str">
        <f t="shared" si="177"/>
        <v/>
      </c>
      <c r="AL453" s="86">
        <f t="shared" si="178"/>
        <v>442</v>
      </c>
      <c r="AM453" s="21">
        <f t="shared" si="179"/>
        <v>553.13345387591653</v>
      </c>
      <c r="AN453" s="21">
        <f t="shared" si="180"/>
        <v>65.748867634661153</v>
      </c>
      <c r="AO453" s="21">
        <f t="shared" si="181"/>
        <v>19790.409158033006</v>
      </c>
    </row>
    <row r="454" spans="4:41" ht="11" customHeight="1">
      <c r="D454" s="78"/>
      <c r="E454" s="79"/>
      <c r="F454" s="80"/>
      <c r="G454" s="79"/>
      <c r="M454" s="85">
        <v>443</v>
      </c>
      <c r="N454" s="33">
        <f t="shared" si="164"/>
        <v>92</v>
      </c>
      <c r="O454" s="33">
        <f t="shared" si="165"/>
        <v>844.49508004914333</v>
      </c>
      <c r="P454" s="30">
        <f t="shared" si="166"/>
        <v>254285.01909479214</v>
      </c>
      <c r="AB454" s="86" t="str">
        <f t="shared" si="170"/>
        <v/>
      </c>
      <c r="AC454" s="21" t="str">
        <f t="shared" si="171"/>
        <v/>
      </c>
      <c r="AD454" s="21" t="str">
        <f t="shared" si="172"/>
        <v/>
      </c>
      <c r="AE454" s="21" t="str">
        <f t="shared" si="173"/>
        <v/>
      </c>
      <c r="AG454" s="86" t="str">
        <f t="shared" si="174"/>
        <v/>
      </c>
      <c r="AH454" s="21" t="str">
        <f t="shared" si="175"/>
        <v/>
      </c>
      <c r="AI454" s="21" t="str">
        <f t="shared" si="176"/>
        <v/>
      </c>
      <c r="AJ454" s="21" t="str">
        <f t="shared" si="177"/>
        <v/>
      </c>
      <c r="AL454" s="86">
        <f t="shared" si="178"/>
        <v>443</v>
      </c>
      <c r="AM454" s="21">
        <f t="shared" si="179"/>
        <v>553.13345387591653</v>
      </c>
      <c r="AN454" s="21">
        <f t="shared" si="180"/>
        <v>64.124252347190293</v>
      </c>
      <c r="AO454" s="21">
        <f t="shared" si="181"/>
        <v>19301.39995650428</v>
      </c>
    </row>
    <row r="455" spans="4:41" ht="11" customHeight="1">
      <c r="D455" s="78"/>
      <c r="E455" s="79"/>
      <c r="F455" s="80"/>
      <c r="G455" s="79"/>
      <c r="M455" s="85">
        <v>444</v>
      </c>
      <c r="N455" s="33">
        <f t="shared" si="164"/>
        <v>92</v>
      </c>
      <c r="O455" s="33">
        <f t="shared" si="165"/>
        <v>847.61673031597377</v>
      </c>
      <c r="P455" s="30">
        <f t="shared" si="166"/>
        <v>255224.6358251081</v>
      </c>
      <c r="AB455" s="86" t="str">
        <f t="shared" si="170"/>
        <v/>
      </c>
      <c r="AC455" s="21" t="str">
        <f t="shared" si="171"/>
        <v/>
      </c>
      <c r="AD455" s="21" t="str">
        <f t="shared" si="172"/>
        <v/>
      </c>
      <c r="AE455" s="21" t="str">
        <f t="shared" si="173"/>
        <v/>
      </c>
      <c r="AG455" s="86" t="str">
        <f t="shared" si="174"/>
        <v/>
      </c>
      <c r="AH455" s="21" t="str">
        <f t="shared" si="175"/>
        <v/>
      </c>
      <c r="AI455" s="21" t="str">
        <f t="shared" si="176"/>
        <v/>
      </c>
      <c r="AJ455" s="21" t="str">
        <f t="shared" si="177"/>
        <v/>
      </c>
      <c r="AL455" s="86">
        <f t="shared" si="178"/>
        <v>444</v>
      </c>
      <c r="AM455" s="21">
        <f t="shared" si="179"/>
        <v>553.13345387591653</v>
      </c>
      <c r="AN455" s="21">
        <f t="shared" si="180"/>
        <v>62.494221675427887</v>
      </c>
      <c r="AO455" s="21">
        <f t="shared" si="181"/>
        <v>18810.760724303793</v>
      </c>
    </row>
    <row r="456" spans="4:41" ht="11" customHeight="1">
      <c r="D456" s="78"/>
      <c r="E456" s="79"/>
      <c r="F456" s="80"/>
      <c r="G456" s="79"/>
      <c r="M456" s="85">
        <v>445</v>
      </c>
      <c r="N456" s="33">
        <f t="shared" si="164"/>
        <v>92</v>
      </c>
      <c r="O456" s="33">
        <f t="shared" si="165"/>
        <v>850.74878608369363</v>
      </c>
      <c r="P456" s="30">
        <f t="shared" si="166"/>
        <v>256167.38461119178</v>
      </c>
      <c r="AB456" s="126"/>
      <c r="AG456" s="86" t="str">
        <f t="shared" si="174"/>
        <v/>
      </c>
      <c r="AH456" s="21" t="str">
        <f t="shared" si="175"/>
        <v/>
      </c>
      <c r="AI456" s="21" t="str">
        <f t="shared" si="176"/>
        <v/>
      </c>
      <c r="AJ456" s="21" t="str">
        <f t="shared" si="177"/>
        <v/>
      </c>
      <c r="AL456" s="86">
        <f t="shared" si="178"/>
        <v>445</v>
      </c>
      <c r="AM456" s="21">
        <f t="shared" si="179"/>
        <v>553.13345387591653</v>
      </c>
      <c r="AN456" s="21">
        <f t="shared" si="180"/>
        <v>60.858757568092919</v>
      </c>
      <c r="AO456" s="21">
        <f t="shared" si="181"/>
        <v>18318.486027995968</v>
      </c>
    </row>
    <row r="457" spans="4:41" ht="11" customHeight="1">
      <c r="D457" s="78"/>
      <c r="E457" s="79"/>
      <c r="F457" s="80"/>
      <c r="G457" s="79"/>
      <c r="M457" s="85">
        <v>446</v>
      </c>
      <c r="N457" s="33">
        <f t="shared" si="164"/>
        <v>92</v>
      </c>
      <c r="O457" s="33">
        <f t="shared" si="165"/>
        <v>853.89128203730604</v>
      </c>
      <c r="P457" s="30">
        <f t="shared" si="166"/>
        <v>257113.27589322909</v>
      </c>
      <c r="AB457" s="126"/>
      <c r="AG457" s="86" t="str">
        <f t="shared" si="174"/>
        <v/>
      </c>
      <c r="AH457" s="21" t="str">
        <f t="shared" si="175"/>
        <v/>
      </c>
      <c r="AI457" s="21" t="str">
        <f t="shared" si="176"/>
        <v/>
      </c>
      <c r="AJ457" s="21" t="str">
        <f t="shared" si="177"/>
        <v/>
      </c>
      <c r="AL457" s="86">
        <f t="shared" si="178"/>
        <v>446</v>
      </c>
      <c r="AM457" s="21">
        <f t="shared" si="179"/>
        <v>553.13345387591653</v>
      </c>
      <c r="AN457" s="21">
        <f t="shared" si="180"/>
        <v>59.217841913733501</v>
      </c>
      <c r="AO457" s="21">
        <f t="shared" si="181"/>
        <v>17824.570416033785</v>
      </c>
    </row>
    <row r="458" spans="4:41" ht="11" customHeight="1">
      <c r="D458" s="78"/>
      <c r="E458" s="79"/>
      <c r="F458" s="80"/>
      <c r="G458" s="79"/>
      <c r="M458" s="85">
        <v>447</v>
      </c>
      <c r="N458" s="33">
        <f t="shared" si="164"/>
        <v>92</v>
      </c>
      <c r="O458" s="33">
        <f t="shared" si="165"/>
        <v>857.04425297743035</v>
      </c>
      <c r="P458" s="30">
        <f t="shared" si="166"/>
        <v>258062.32014620653</v>
      </c>
      <c r="AB458" s="126"/>
      <c r="AG458" s="86" t="str">
        <f t="shared" si="174"/>
        <v/>
      </c>
      <c r="AH458" s="21" t="str">
        <f t="shared" si="175"/>
        <v/>
      </c>
      <c r="AI458" s="21" t="str">
        <f t="shared" si="176"/>
        <v/>
      </c>
      <c r="AJ458" s="21" t="str">
        <f t="shared" si="177"/>
        <v/>
      </c>
      <c r="AL458" s="86">
        <f t="shared" si="178"/>
        <v>447</v>
      </c>
      <c r="AM458" s="21">
        <f t="shared" si="179"/>
        <v>553.13345387591653</v>
      </c>
      <c r="AN458" s="21">
        <f t="shared" si="180"/>
        <v>57.571456540526221</v>
      </c>
      <c r="AO458" s="21">
        <f t="shared" si="181"/>
        <v>17329.008418698391</v>
      </c>
    </row>
    <row r="459" spans="4:41" ht="11" customHeight="1">
      <c r="D459" s="78"/>
      <c r="E459" s="79"/>
      <c r="F459" s="80"/>
      <c r="G459" s="79"/>
      <c r="M459" s="85">
        <v>448</v>
      </c>
      <c r="N459" s="33">
        <f t="shared" si="164"/>
        <v>92</v>
      </c>
      <c r="O459" s="33">
        <f t="shared" si="165"/>
        <v>860.20773382068853</v>
      </c>
      <c r="P459" s="30">
        <f t="shared" si="166"/>
        <v>259014.52788002722</v>
      </c>
      <c r="AB459" s="126"/>
      <c r="AG459" s="86" t="str">
        <f t="shared" si="174"/>
        <v/>
      </c>
      <c r="AH459" s="21" t="str">
        <f t="shared" si="175"/>
        <v/>
      </c>
      <c r="AI459" s="21" t="str">
        <f t="shared" si="176"/>
        <v/>
      </c>
      <c r="AJ459" s="21" t="str">
        <f t="shared" si="177"/>
        <v/>
      </c>
      <c r="AL459" s="86">
        <f t="shared" si="178"/>
        <v>448</v>
      </c>
      <c r="AM459" s="21">
        <f t="shared" si="179"/>
        <v>553.13345387591653</v>
      </c>
      <c r="AN459" s="21">
        <f t="shared" si="180"/>
        <v>55.919583216074926</v>
      </c>
      <c r="AO459" s="21">
        <f t="shared" si="181"/>
        <v>16831.794548038553</v>
      </c>
    </row>
    <row r="460" spans="4:41" ht="11" customHeight="1">
      <c r="D460" s="78"/>
      <c r="E460" s="79"/>
      <c r="F460" s="80"/>
      <c r="G460" s="79"/>
      <c r="M460" s="85">
        <v>449</v>
      </c>
      <c r="N460" s="33">
        <f t="shared" ref="N460:N491" si="183">$B$21+$B$22</f>
        <v>92</v>
      </c>
      <c r="O460" s="33">
        <f t="shared" si="165"/>
        <v>863.38175960009073</v>
      </c>
      <c r="P460" s="30">
        <f t="shared" si="166"/>
        <v>259969.90963962732</v>
      </c>
      <c r="AB460" s="126"/>
      <c r="AG460" s="86" t="str">
        <f t="shared" si="174"/>
        <v/>
      </c>
      <c r="AH460" s="21" t="str">
        <f t="shared" si="175"/>
        <v/>
      </c>
      <c r="AI460" s="21" t="str">
        <f t="shared" si="176"/>
        <v/>
      </c>
      <c r="AJ460" s="21" t="str">
        <f t="shared" si="177"/>
        <v/>
      </c>
      <c r="AL460" s="86">
        <f t="shared" si="178"/>
        <v>449</v>
      </c>
      <c r="AM460" s="21">
        <f t="shared" si="179"/>
        <v>553.13345387591653</v>
      </c>
      <c r="AN460" s="21">
        <f t="shared" si="180"/>
        <v>54.262203647208793</v>
      </c>
      <c r="AO460" s="21">
        <f t="shared" si="181"/>
        <v>16332.923297809846</v>
      </c>
    </row>
    <row r="461" spans="4:41" ht="11" customHeight="1">
      <c r="D461" s="78"/>
      <c r="E461" s="79"/>
      <c r="F461" s="80"/>
      <c r="G461" s="79"/>
      <c r="M461" s="85">
        <v>450</v>
      </c>
      <c r="N461" s="33">
        <f t="shared" si="183"/>
        <v>92</v>
      </c>
      <c r="O461" s="33">
        <f t="shared" si="165"/>
        <v>866.5663654654245</v>
      </c>
      <c r="P461" s="30">
        <f t="shared" si="166"/>
        <v>260928.47600509276</v>
      </c>
      <c r="AB461" s="126"/>
      <c r="AG461" s="86" t="str">
        <f t="shared" si="174"/>
        <v/>
      </c>
      <c r="AH461" s="21" t="str">
        <f t="shared" si="175"/>
        <v/>
      </c>
      <c r="AI461" s="21" t="str">
        <f t="shared" si="176"/>
        <v/>
      </c>
      <c r="AJ461" s="21" t="str">
        <f t="shared" si="177"/>
        <v/>
      </c>
      <c r="AL461" s="86">
        <f t="shared" si="178"/>
        <v>450</v>
      </c>
      <c r="AM461" s="21">
        <f t="shared" si="179"/>
        <v>553.13345387591653</v>
      </c>
      <c r="AN461" s="21">
        <f t="shared" si="180"/>
        <v>52.599299479779766</v>
      </c>
      <c r="AO461" s="21">
        <f t="shared" si="181"/>
        <v>15832.389143413709</v>
      </c>
    </row>
    <row r="462" spans="4:41" ht="11" customHeight="1">
      <c r="D462" s="78"/>
      <c r="E462" s="79"/>
      <c r="F462" s="80"/>
      <c r="G462" s="79"/>
      <c r="M462" s="85">
        <v>451</v>
      </c>
      <c r="N462" s="33">
        <f t="shared" si="183"/>
        <v>92</v>
      </c>
      <c r="O462" s="33">
        <f t="shared" ref="O462:O491" si="184">P461*$P$4/12</f>
        <v>869.76158668364258</v>
      </c>
      <c r="P462" s="30">
        <f t="shared" ref="P462:P491" si="185">P461+O462+N462</f>
        <v>261890.23759177641</v>
      </c>
      <c r="AB462" s="126"/>
      <c r="AG462" s="86" t="str">
        <f t="shared" ref="AG462:AG515" si="186">IF(LEN(AG461)=0,"",IF(AG461+1&lt;=(90*12-($B$13*12+30*12)),AG461+1,""))</f>
        <v/>
      </c>
      <c r="AH462" s="21" t="str">
        <f t="shared" ref="AH462:AH515" si="187">IF(LEN(AG462)=0,"",$AJ$7)</f>
        <v/>
      </c>
      <c r="AI462" s="21" t="str">
        <f t="shared" ref="AI462:AI515" si="188">IF(LEN(AG462)=0,"",(AJ461-AH462)*$AJ$4/12)</f>
        <v/>
      </c>
      <c r="AJ462" s="21" t="str">
        <f t="shared" ref="AJ462:AJ515" si="189">IF(LEN(AG462)=0,"",AJ461-AH462+AI462)</f>
        <v/>
      </c>
      <c r="AL462" s="86">
        <f t="shared" ref="AL462:AL525" si="190">IF(LEN(AL461)=0,"",IF(AL461+1&lt;=(90*12-($B$13*12+25*12)),AL461+1,""))</f>
        <v>451</v>
      </c>
      <c r="AM462" s="21">
        <f t="shared" ref="AM462:AM525" si="191">IF(LEN(AL462)=0,"",$AO$7)</f>
        <v>553.13345387591653</v>
      </c>
      <c r="AN462" s="21">
        <f t="shared" ref="AN462:AN525" si="192">IF(LEN(AL462)=0,"",(AO461-AM462)*$AO$4/12)</f>
        <v>50.930852298459314</v>
      </c>
      <c r="AO462" s="21">
        <f t="shared" ref="AO462:AO525" si="193">IF(LEN(AL462)=0,"",AO461-AM462+AN462)</f>
        <v>15330.186541836252</v>
      </c>
    </row>
    <row r="463" spans="4:41" ht="11" customHeight="1">
      <c r="D463" s="78"/>
      <c r="E463" s="79"/>
      <c r="F463" s="80"/>
      <c r="G463" s="79"/>
      <c r="M463" s="85">
        <v>452</v>
      </c>
      <c r="N463" s="33">
        <f t="shared" si="183"/>
        <v>92</v>
      </c>
      <c r="O463" s="33">
        <f t="shared" si="184"/>
        <v>872.9674586392548</v>
      </c>
      <c r="P463" s="30">
        <f t="shared" si="185"/>
        <v>262855.20505041565</v>
      </c>
      <c r="AB463" s="126"/>
      <c r="AG463" s="86" t="str">
        <f t="shared" si="186"/>
        <v/>
      </c>
      <c r="AH463" s="21" t="str">
        <f t="shared" si="187"/>
        <v/>
      </c>
      <c r="AI463" s="21" t="str">
        <f t="shared" si="188"/>
        <v/>
      </c>
      <c r="AJ463" s="21" t="str">
        <f t="shared" si="189"/>
        <v/>
      </c>
      <c r="AL463" s="86">
        <f t="shared" si="190"/>
        <v>452</v>
      </c>
      <c r="AM463" s="21">
        <f t="shared" si="191"/>
        <v>553.13345387591653</v>
      </c>
      <c r="AN463" s="21">
        <f t="shared" si="192"/>
        <v>49.256843626534454</v>
      </c>
      <c r="AO463" s="21">
        <f t="shared" si="193"/>
        <v>14826.309931586869</v>
      </c>
    </row>
    <row r="464" spans="4:41" ht="11" customHeight="1">
      <c r="D464" s="78"/>
      <c r="E464" s="79"/>
      <c r="F464" s="80"/>
      <c r="G464" s="79"/>
      <c r="M464" s="85">
        <v>453</v>
      </c>
      <c r="N464" s="33">
        <f t="shared" si="183"/>
        <v>92</v>
      </c>
      <c r="O464" s="33">
        <f t="shared" si="184"/>
        <v>876.18401683471882</v>
      </c>
      <c r="P464" s="30">
        <f t="shared" si="185"/>
        <v>263823.38906725036</v>
      </c>
      <c r="AB464" s="79"/>
      <c r="AG464" s="86" t="str">
        <f t="shared" si="186"/>
        <v/>
      </c>
      <c r="AH464" s="21" t="str">
        <f t="shared" si="187"/>
        <v/>
      </c>
      <c r="AI464" s="21" t="str">
        <f t="shared" si="188"/>
        <v/>
      </c>
      <c r="AJ464" s="21" t="str">
        <f t="shared" si="189"/>
        <v/>
      </c>
      <c r="AL464" s="86">
        <f t="shared" si="190"/>
        <v>453</v>
      </c>
      <c r="AM464" s="21">
        <f t="shared" si="191"/>
        <v>553.13345387591653</v>
      </c>
      <c r="AN464" s="21">
        <f t="shared" si="192"/>
        <v>47.57725492570318</v>
      </c>
      <c r="AO464" s="21">
        <f t="shared" si="193"/>
        <v>14320.753732636656</v>
      </c>
    </row>
    <row r="465" spans="4:41" ht="11" customHeight="1">
      <c r="D465" s="78"/>
      <c r="E465" s="79"/>
      <c r="F465" s="80"/>
      <c r="G465" s="79"/>
      <c r="M465" s="85">
        <v>454</v>
      </c>
      <c r="N465" s="33">
        <f t="shared" si="183"/>
        <v>92</v>
      </c>
      <c r="O465" s="33">
        <f t="shared" si="184"/>
        <v>879.41129689083448</v>
      </c>
      <c r="P465" s="30">
        <f t="shared" si="185"/>
        <v>264794.80036414118</v>
      </c>
      <c r="AG465" s="86" t="str">
        <f t="shared" si="186"/>
        <v/>
      </c>
      <c r="AH465" s="21" t="str">
        <f t="shared" si="187"/>
        <v/>
      </c>
      <c r="AI465" s="21" t="str">
        <f t="shared" si="188"/>
        <v/>
      </c>
      <c r="AJ465" s="21" t="str">
        <f t="shared" si="189"/>
        <v/>
      </c>
      <c r="AL465" s="86">
        <f t="shared" si="190"/>
        <v>454</v>
      </c>
      <c r="AM465" s="21">
        <f t="shared" si="191"/>
        <v>553.13345387591653</v>
      </c>
      <c r="AN465" s="21">
        <f t="shared" si="192"/>
        <v>45.892067595869129</v>
      </c>
      <c r="AO465" s="21">
        <f t="shared" si="193"/>
        <v>13813.512346356609</v>
      </c>
    </row>
    <row r="466" spans="4:41" ht="11" customHeight="1">
      <c r="D466" s="78"/>
      <c r="E466" s="79"/>
      <c r="F466" s="80"/>
      <c r="G466" s="79"/>
      <c r="M466" s="85">
        <v>455</v>
      </c>
      <c r="N466" s="33">
        <f t="shared" si="183"/>
        <v>92</v>
      </c>
      <c r="O466" s="33">
        <f t="shared" si="184"/>
        <v>882.6493345471373</v>
      </c>
      <c r="P466" s="30">
        <f t="shared" si="185"/>
        <v>265769.44969868829</v>
      </c>
      <c r="AG466" s="86" t="str">
        <f t="shared" si="186"/>
        <v/>
      </c>
      <c r="AH466" s="21" t="str">
        <f t="shared" si="187"/>
        <v/>
      </c>
      <c r="AI466" s="21" t="str">
        <f t="shared" si="188"/>
        <v/>
      </c>
      <c r="AJ466" s="21" t="str">
        <f t="shared" si="189"/>
        <v/>
      </c>
      <c r="AL466" s="86">
        <f t="shared" si="190"/>
        <v>455</v>
      </c>
      <c r="AM466" s="21">
        <f t="shared" si="191"/>
        <v>553.13345387591653</v>
      </c>
      <c r="AN466" s="21">
        <f t="shared" si="192"/>
        <v>44.201262974935645</v>
      </c>
      <c r="AO466" s="21">
        <f t="shared" si="193"/>
        <v>13304.580155455627</v>
      </c>
    </row>
    <row r="467" spans="4:41" ht="11" customHeight="1">
      <c r="D467" s="78"/>
      <c r="E467" s="79"/>
      <c r="F467" s="80"/>
      <c r="G467" s="79"/>
      <c r="M467" s="85">
        <v>456</v>
      </c>
      <c r="N467" s="33">
        <f t="shared" si="183"/>
        <v>92</v>
      </c>
      <c r="O467" s="33">
        <f t="shared" si="184"/>
        <v>885.89816566229422</v>
      </c>
      <c r="P467" s="30">
        <f t="shared" si="185"/>
        <v>266747.3478643506</v>
      </c>
      <c r="AG467" s="86" t="str">
        <f t="shared" si="186"/>
        <v/>
      </c>
      <c r="AH467" s="21" t="str">
        <f t="shared" si="187"/>
        <v/>
      </c>
      <c r="AI467" s="21" t="str">
        <f t="shared" si="188"/>
        <v/>
      </c>
      <c r="AJ467" s="21" t="str">
        <f t="shared" si="189"/>
        <v/>
      </c>
      <c r="AL467" s="86">
        <f t="shared" si="190"/>
        <v>456</v>
      </c>
      <c r="AM467" s="21">
        <f t="shared" si="191"/>
        <v>553.13345387591653</v>
      </c>
      <c r="AN467" s="21">
        <f t="shared" si="192"/>
        <v>42.504822338599034</v>
      </c>
      <c r="AO467" s="21">
        <f t="shared" si="193"/>
        <v>12793.951523918309</v>
      </c>
    </row>
    <row r="468" spans="4:41" ht="11" customHeight="1">
      <c r="D468" s="78"/>
      <c r="E468" s="79"/>
      <c r="F468" s="80"/>
      <c r="G468" s="79"/>
      <c r="M468" s="85">
        <v>457</v>
      </c>
      <c r="N468" s="33">
        <f t="shared" si="183"/>
        <v>92</v>
      </c>
      <c r="O468" s="33">
        <f t="shared" si="184"/>
        <v>889.15782621450205</v>
      </c>
      <c r="P468" s="30">
        <f t="shared" si="185"/>
        <v>267728.5056905651</v>
      </c>
      <c r="AG468" s="86" t="str">
        <f t="shared" si="186"/>
        <v/>
      </c>
      <c r="AH468" s="21" t="str">
        <f t="shared" si="187"/>
        <v/>
      </c>
      <c r="AI468" s="21" t="str">
        <f t="shared" si="188"/>
        <v/>
      </c>
      <c r="AJ468" s="21" t="str">
        <f t="shared" si="189"/>
        <v/>
      </c>
      <c r="AL468" s="86">
        <f t="shared" si="190"/>
        <v>457</v>
      </c>
      <c r="AM468" s="21">
        <f t="shared" si="191"/>
        <v>553.13345387591653</v>
      </c>
      <c r="AN468" s="21">
        <f t="shared" si="192"/>
        <v>40.802726900141309</v>
      </c>
      <c r="AO468" s="21">
        <f t="shared" si="193"/>
        <v>12281.620796942534</v>
      </c>
    </row>
    <row r="469" spans="4:41" ht="11" customHeight="1">
      <c r="D469" s="78"/>
      <c r="E469" s="79"/>
      <c r="F469" s="80"/>
      <c r="G469" s="79"/>
      <c r="M469" s="85">
        <v>458</v>
      </c>
      <c r="N469" s="33">
        <f t="shared" si="183"/>
        <v>92</v>
      </c>
      <c r="O469" s="33">
        <f t="shared" si="184"/>
        <v>892.42835230188359</v>
      </c>
      <c r="P469" s="30">
        <f t="shared" si="185"/>
        <v>268712.93404286698</v>
      </c>
      <c r="AG469" s="86" t="str">
        <f t="shared" si="186"/>
        <v/>
      </c>
      <c r="AH469" s="21" t="str">
        <f t="shared" si="187"/>
        <v/>
      </c>
      <c r="AI469" s="21" t="str">
        <f t="shared" si="188"/>
        <v/>
      </c>
      <c r="AJ469" s="21" t="str">
        <f t="shared" si="189"/>
        <v/>
      </c>
      <c r="AL469" s="86">
        <f t="shared" si="190"/>
        <v>458</v>
      </c>
      <c r="AM469" s="21">
        <f t="shared" si="191"/>
        <v>553.13345387591653</v>
      </c>
      <c r="AN469" s="21">
        <f t="shared" si="192"/>
        <v>39.094957810222063</v>
      </c>
      <c r="AO469" s="21">
        <f t="shared" si="193"/>
        <v>11767.58230087684</v>
      </c>
    </row>
    <row r="470" spans="4:41" ht="11" customHeight="1">
      <c r="D470" s="78"/>
      <c r="E470" s="79"/>
      <c r="F470" s="80"/>
      <c r="G470" s="79"/>
      <c r="M470" s="85">
        <v>459</v>
      </c>
      <c r="N470" s="33">
        <f t="shared" si="183"/>
        <v>92</v>
      </c>
      <c r="O470" s="33">
        <f t="shared" si="184"/>
        <v>895.70978014288994</v>
      </c>
      <c r="P470" s="30">
        <f t="shared" si="185"/>
        <v>269700.64382300986</v>
      </c>
      <c r="AG470" s="86" t="str">
        <f t="shared" si="186"/>
        <v/>
      </c>
      <c r="AH470" s="21" t="str">
        <f t="shared" si="187"/>
        <v/>
      </c>
      <c r="AI470" s="21" t="str">
        <f t="shared" si="188"/>
        <v/>
      </c>
      <c r="AJ470" s="21" t="str">
        <f t="shared" si="189"/>
        <v/>
      </c>
      <c r="AL470" s="86">
        <f t="shared" si="190"/>
        <v>459</v>
      </c>
      <c r="AM470" s="21">
        <f t="shared" si="191"/>
        <v>553.13345387591653</v>
      </c>
      <c r="AN470" s="21">
        <f t="shared" si="192"/>
        <v>37.381496156669748</v>
      </c>
      <c r="AO470" s="21">
        <f t="shared" si="193"/>
        <v>11251.830343157593</v>
      </c>
    </row>
    <row r="471" spans="4:41" ht="11" customHeight="1">
      <c r="D471" s="78"/>
      <c r="E471" s="79"/>
      <c r="F471" s="80"/>
      <c r="G471" s="79"/>
      <c r="M471" s="85">
        <v>460</v>
      </c>
      <c r="N471" s="33">
        <f t="shared" si="183"/>
        <v>92</v>
      </c>
      <c r="O471" s="33">
        <f t="shared" si="184"/>
        <v>899.00214607669943</v>
      </c>
      <c r="P471" s="30">
        <f t="shared" si="185"/>
        <v>270691.64596908656</v>
      </c>
      <c r="AG471" s="86" t="str">
        <f t="shared" si="186"/>
        <v/>
      </c>
      <c r="AH471" s="21" t="str">
        <f t="shared" si="187"/>
        <v/>
      </c>
      <c r="AI471" s="21" t="str">
        <f t="shared" si="188"/>
        <v/>
      </c>
      <c r="AJ471" s="21" t="str">
        <f t="shared" si="189"/>
        <v/>
      </c>
      <c r="AL471" s="86">
        <f t="shared" si="190"/>
        <v>460</v>
      </c>
      <c r="AM471" s="21">
        <f t="shared" si="191"/>
        <v>553.13345387591653</v>
      </c>
      <c r="AN471" s="21">
        <f t="shared" si="192"/>
        <v>35.662322964272256</v>
      </c>
      <c r="AO471" s="21">
        <f t="shared" si="193"/>
        <v>10734.359212245949</v>
      </c>
    </row>
    <row r="472" spans="4:41" ht="11" customHeight="1">
      <c r="D472" s="78"/>
      <c r="E472" s="79"/>
      <c r="F472" s="80"/>
      <c r="G472" s="79"/>
      <c r="M472" s="85">
        <v>461</v>
      </c>
      <c r="N472" s="33">
        <f t="shared" si="183"/>
        <v>92</v>
      </c>
      <c r="O472" s="33">
        <f t="shared" si="184"/>
        <v>902.30548656362191</v>
      </c>
      <c r="P472" s="30">
        <f t="shared" si="185"/>
        <v>271685.95145565015</v>
      </c>
      <c r="AG472" s="86" t="str">
        <f t="shared" si="186"/>
        <v/>
      </c>
      <c r="AH472" s="21" t="str">
        <f t="shared" si="187"/>
        <v/>
      </c>
      <c r="AI472" s="21" t="str">
        <f t="shared" si="188"/>
        <v/>
      </c>
      <c r="AJ472" s="21" t="str">
        <f t="shared" si="189"/>
        <v/>
      </c>
      <c r="AL472" s="86">
        <f t="shared" si="190"/>
        <v>461</v>
      </c>
      <c r="AM472" s="21">
        <f t="shared" si="191"/>
        <v>553.13345387591653</v>
      </c>
      <c r="AN472" s="21">
        <f t="shared" si="192"/>
        <v>33.937419194566779</v>
      </c>
      <c r="AO472" s="21">
        <f t="shared" si="193"/>
        <v>10215.163177564598</v>
      </c>
    </row>
    <row r="473" spans="4:41" ht="11" customHeight="1">
      <c r="D473" s="78"/>
      <c r="E473" s="79"/>
      <c r="F473" s="80"/>
      <c r="G473" s="79"/>
      <c r="M473" s="85">
        <v>462</v>
      </c>
      <c r="N473" s="33">
        <f t="shared" si="183"/>
        <v>92</v>
      </c>
      <c r="O473" s="33">
        <f t="shared" si="184"/>
        <v>905.6198381855005</v>
      </c>
      <c r="P473" s="30">
        <f t="shared" si="185"/>
        <v>272683.57129383564</v>
      </c>
      <c r="AG473" s="86" t="str">
        <f t="shared" si="186"/>
        <v/>
      </c>
      <c r="AH473" s="21" t="str">
        <f t="shared" si="187"/>
        <v/>
      </c>
      <c r="AI473" s="21" t="str">
        <f t="shared" si="188"/>
        <v/>
      </c>
      <c r="AJ473" s="21" t="str">
        <f t="shared" si="189"/>
        <v/>
      </c>
      <c r="AL473" s="86">
        <f t="shared" si="190"/>
        <v>462</v>
      </c>
      <c r="AM473" s="21">
        <f t="shared" si="191"/>
        <v>553.13345387591653</v>
      </c>
      <c r="AN473" s="21">
        <f t="shared" si="192"/>
        <v>32.206765745628935</v>
      </c>
      <c r="AO473" s="21">
        <f t="shared" si="193"/>
        <v>9694.23648943431</v>
      </c>
    </row>
    <row r="474" spans="4:41" ht="11" customHeight="1">
      <c r="D474" s="78"/>
      <c r="E474" s="79"/>
      <c r="F474" s="80"/>
      <c r="G474" s="79"/>
      <c r="M474" s="85">
        <v>463</v>
      </c>
      <c r="N474" s="33">
        <f t="shared" si="183"/>
        <v>92</v>
      </c>
      <c r="O474" s="33">
        <f t="shared" si="184"/>
        <v>908.94523764611893</v>
      </c>
      <c r="P474" s="30">
        <f t="shared" si="185"/>
        <v>273684.51653148176</v>
      </c>
      <c r="AG474" s="86" t="str">
        <f t="shared" si="186"/>
        <v/>
      </c>
      <c r="AH474" s="21" t="str">
        <f t="shared" si="187"/>
        <v/>
      </c>
      <c r="AI474" s="21" t="str">
        <f t="shared" si="188"/>
        <v/>
      </c>
      <c r="AJ474" s="21" t="str">
        <f t="shared" si="189"/>
        <v/>
      </c>
      <c r="AL474" s="86">
        <f t="shared" si="190"/>
        <v>463</v>
      </c>
      <c r="AM474" s="21">
        <f t="shared" si="191"/>
        <v>553.13345387591653</v>
      </c>
      <c r="AN474" s="21">
        <f t="shared" si="192"/>
        <v>30.470343451861311</v>
      </c>
      <c r="AO474" s="21">
        <f t="shared" si="193"/>
        <v>9171.5733790102549</v>
      </c>
    </row>
    <row r="475" spans="4:41" ht="11" customHeight="1">
      <c r="D475" s="78"/>
      <c r="E475" s="79"/>
      <c r="F475" s="80"/>
      <c r="G475" s="79"/>
      <c r="M475" s="85">
        <v>464</v>
      </c>
      <c r="N475" s="33">
        <f t="shared" si="183"/>
        <v>92</v>
      </c>
      <c r="O475" s="33">
        <f t="shared" si="184"/>
        <v>912.28172177160593</v>
      </c>
      <c r="P475" s="30">
        <f t="shared" si="185"/>
        <v>274688.79825325334</v>
      </c>
      <c r="AG475" s="86" t="str">
        <f t="shared" si="186"/>
        <v/>
      </c>
      <c r="AH475" s="21" t="str">
        <f t="shared" si="187"/>
        <v/>
      </c>
      <c r="AI475" s="21" t="str">
        <f t="shared" si="188"/>
        <v/>
      </c>
      <c r="AJ475" s="21" t="str">
        <f t="shared" si="189"/>
        <v/>
      </c>
      <c r="AL475" s="86">
        <f t="shared" si="190"/>
        <v>464</v>
      </c>
      <c r="AM475" s="21">
        <f t="shared" si="191"/>
        <v>553.13345387591653</v>
      </c>
      <c r="AN475" s="21">
        <f t="shared" si="192"/>
        <v>28.728133083781128</v>
      </c>
      <c r="AO475" s="21">
        <f t="shared" si="193"/>
        <v>8647.1680582181198</v>
      </c>
    </row>
    <row r="476" spans="4:41" ht="11" customHeight="1">
      <c r="D476" s="78"/>
      <c r="E476" s="79"/>
      <c r="F476" s="80"/>
      <c r="G476" s="79"/>
      <c r="M476" s="85">
        <v>465</v>
      </c>
      <c r="N476" s="33">
        <f t="shared" si="183"/>
        <v>92</v>
      </c>
      <c r="O476" s="33">
        <f t="shared" si="184"/>
        <v>915.62932751084452</v>
      </c>
      <c r="P476" s="30">
        <f t="shared" si="185"/>
        <v>275696.42758076417</v>
      </c>
      <c r="AG476" s="86" t="str">
        <f t="shared" si="186"/>
        <v/>
      </c>
      <c r="AH476" s="21" t="str">
        <f t="shared" si="187"/>
        <v/>
      </c>
      <c r="AI476" s="21" t="str">
        <f t="shared" si="188"/>
        <v/>
      </c>
      <c r="AJ476" s="21" t="str">
        <f t="shared" si="189"/>
        <v/>
      </c>
      <c r="AL476" s="86">
        <f t="shared" si="190"/>
        <v>465</v>
      </c>
      <c r="AM476" s="21">
        <f t="shared" si="191"/>
        <v>553.13345387591653</v>
      </c>
      <c r="AN476" s="21">
        <f t="shared" si="192"/>
        <v>26.980115347807345</v>
      </c>
      <c r="AO476" s="21">
        <f t="shared" si="193"/>
        <v>8121.0147196900107</v>
      </c>
    </row>
    <row r="477" spans="4:41" ht="11" customHeight="1">
      <c r="D477" s="78"/>
      <c r="E477" s="79"/>
      <c r="F477" s="80"/>
      <c r="G477" s="79"/>
      <c r="M477" s="85">
        <v>466</v>
      </c>
      <c r="N477" s="33">
        <f t="shared" si="183"/>
        <v>92</v>
      </c>
      <c r="O477" s="33">
        <f t="shared" si="184"/>
        <v>918.98809193588056</v>
      </c>
      <c r="P477" s="30">
        <f t="shared" si="185"/>
        <v>276707.41567270004</v>
      </c>
      <c r="AG477" s="86" t="str">
        <f t="shared" si="186"/>
        <v/>
      </c>
      <c r="AH477" s="21" t="str">
        <f t="shared" si="187"/>
        <v/>
      </c>
      <c r="AI477" s="21" t="str">
        <f t="shared" si="188"/>
        <v/>
      </c>
      <c r="AJ477" s="21" t="str">
        <f t="shared" si="189"/>
        <v/>
      </c>
      <c r="AL477" s="86">
        <f t="shared" si="190"/>
        <v>466</v>
      </c>
      <c r="AM477" s="21">
        <f t="shared" si="191"/>
        <v>553.13345387591653</v>
      </c>
      <c r="AN477" s="21">
        <f t="shared" si="192"/>
        <v>25.226270886046979</v>
      </c>
      <c r="AO477" s="21">
        <f t="shared" si="193"/>
        <v>7593.1075367001413</v>
      </c>
    </row>
    <row r="478" spans="4:41" ht="11" customHeight="1">
      <c r="D478" s="78"/>
      <c r="E478" s="79"/>
      <c r="F478" s="80"/>
      <c r="G478" s="79"/>
      <c r="M478" s="85">
        <v>467</v>
      </c>
      <c r="N478" s="33">
        <f t="shared" si="183"/>
        <v>92</v>
      </c>
      <c r="O478" s="33">
        <f t="shared" si="184"/>
        <v>922.35805224233354</v>
      </c>
      <c r="P478" s="30">
        <f t="shared" si="185"/>
        <v>277721.77372494235</v>
      </c>
      <c r="AG478" s="86" t="str">
        <f t="shared" si="186"/>
        <v/>
      </c>
      <c r="AH478" s="21" t="str">
        <f t="shared" si="187"/>
        <v/>
      </c>
      <c r="AI478" s="21" t="str">
        <f t="shared" si="188"/>
        <v/>
      </c>
      <c r="AJ478" s="21" t="str">
        <f t="shared" si="189"/>
        <v/>
      </c>
      <c r="AL478" s="86">
        <f t="shared" si="190"/>
        <v>467</v>
      </c>
      <c r="AM478" s="21">
        <f t="shared" si="191"/>
        <v>553.13345387591653</v>
      </c>
      <c r="AN478" s="21">
        <f t="shared" si="192"/>
        <v>23.466580276080748</v>
      </c>
      <c r="AO478" s="21">
        <f t="shared" si="193"/>
        <v>7063.4406631003058</v>
      </c>
    </row>
    <row r="479" spans="4:41" ht="11" customHeight="1">
      <c r="D479" s="78"/>
      <c r="E479" s="79"/>
      <c r="F479" s="80"/>
      <c r="G479" s="79"/>
      <c r="M479" s="85">
        <v>468</v>
      </c>
      <c r="N479" s="33">
        <f t="shared" si="183"/>
        <v>92</v>
      </c>
      <c r="O479" s="33">
        <f t="shared" si="184"/>
        <v>925.73924574980776</v>
      </c>
      <c r="P479" s="30">
        <f t="shared" si="185"/>
        <v>278739.51297069219</v>
      </c>
      <c r="AG479" s="86" t="str">
        <f t="shared" si="186"/>
        <v/>
      </c>
      <c r="AH479" s="21" t="str">
        <f t="shared" si="187"/>
        <v/>
      </c>
      <c r="AI479" s="21" t="str">
        <f t="shared" si="188"/>
        <v/>
      </c>
      <c r="AJ479" s="21" t="str">
        <f t="shared" si="189"/>
        <v/>
      </c>
      <c r="AL479" s="86">
        <f t="shared" si="190"/>
        <v>468</v>
      </c>
      <c r="AM479" s="21">
        <f t="shared" si="191"/>
        <v>553.13345387591653</v>
      </c>
      <c r="AN479" s="21">
        <f t="shared" si="192"/>
        <v>21.701024030747963</v>
      </c>
      <c r="AO479" s="21">
        <f t="shared" si="193"/>
        <v>6532.0082332551374</v>
      </c>
    </row>
    <row r="480" spans="4:41" ht="11" customHeight="1">
      <c r="D480" s="78"/>
      <c r="E480" s="79"/>
      <c r="F480" s="80"/>
      <c r="G480" s="79"/>
      <c r="M480" s="85">
        <v>469</v>
      </c>
      <c r="N480" s="33">
        <f t="shared" si="183"/>
        <v>92</v>
      </c>
      <c r="O480" s="33">
        <f t="shared" si="184"/>
        <v>929.13170990230731</v>
      </c>
      <c r="P480" s="30">
        <f t="shared" si="185"/>
        <v>279760.6446805945</v>
      </c>
      <c r="AG480" s="86" t="str">
        <f t="shared" si="186"/>
        <v/>
      </c>
      <c r="AH480" s="21" t="str">
        <f t="shared" si="187"/>
        <v/>
      </c>
      <c r="AI480" s="21" t="str">
        <f t="shared" si="188"/>
        <v/>
      </c>
      <c r="AJ480" s="21" t="str">
        <f t="shared" si="189"/>
        <v/>
      </c>
      <c r="AL480" s="86">
        <f t="shared" si="190"/>
        <v>469</v>
      </c>
      <c r="AM480" s="21">
        <f t="shared" si="191"/>
        <v>553.13345387591653</v>
      </c>
      <c r="AN480" s="21">
        <f t="shared" si="192"/>
        <v>19.929582597930736</v>
      </c>
      <c r="AO480" s="21">
        <f t="shared" si="193"/>
        <v>5998.8043619771515</v>
      </c>
    </row>
    <row r="481" spans="4:41" ht="11" customHeight="1">
      <c r="D481" s="78"/>
      <c r="E481" s="79"/>
      <c r="F481" s="80"/>
      <c r="G481" s="79"/>
      <c r="M481" s="85">
        <v>470</v>
      </c>
      <c r="N481" s="33">
        <f t="shared" si="183"/>
        <v>92</v>
      </c>
      <c r="O481" s="33">
        <f t="shared" si="184"/>
        <v>932.53548226864825</v>
      </c>
      <c r="P481" s="30">
        <f t="shared" si="185"/>
        <v>280785.18016286317</v>
      </c>
      <c r="AG481" s="86" t="str">
        <f t="shared" si="186"/>
        <v/>
      </c>
      <c r="AH481" s="21" t="str">
        <f t="shared" si="187"/>
        <v/>
      </c>
      <c r="AI481" s="21" t="str">
        <f t="shared" si="188"/>
        <v/>
      </c>
      <c r="AJ481" s="21" t="str">
        <f t="shared" si="189"/>
        <v/>
      </c>
      <c r="AL481" s="86">
        <f t="shared" si="190"/>
        <v>470</v>
      </c>
      <c r="AM481" s="21">
        <f t="shared" si="191"/>
        <v>553.13345387591653</v>
      </c>
      <c r="AN481" s="21">
        <f t="shared" si="192"/>
        <v>18.152236360337451</v>
      </c>
      <c r="AO481" s="21">
        <f t="shared" si="193"/>
        <v>5463.8231444615722</v>
      </c>
    </row>
    <row r="482" spans="4:41" ht="11" customHeight="1">
      <c r="D482" s="78"/>
      <c r="E482" s="79"/>
      <c r="F482" s="80"/>
      <c r="G482" s="79"/>
      <c r="M482" s="85">
        <v>471</v>
      </c>
      <c r="N482" s="33">
        <f t="shared" si="183"/>
        <v>92</v>
      </c>
      <c r="O482" s="33">
        <f t="shared" si="184"/>
        <v>935.95060054287717</v>
      </c>
      <c r="P482" s="30">
        <f t="shared" si="185"/>
        <v>281813.13076340605</v>
      </c>
      <c r="AG482" s="86" t="str">
        <f t="shared" si="186"/>
        <v/>
      </c>
      <c r="AH482" s="21" t="str">
        <f t="shared" si="187"/>
        <v/>
      </c>
      <c r="AI482" s="21" t="str">
        <f t="shared" si="188"/>
        <v/>
      </c>
      <c r="AJ482" s="21" t="str">
        <f t="shared" si="189"/>
        <v/>
      </c>
      <c r="AL482" s="86">
        <f t="shared" si="190"/>
        <v>471</v>
      </c>
      <c r="AM482" s="21">
        <f t="shared" si="191"/>
        <v>553.13345387591653</v>
      </c>
      <c r="AN482" s="21">
        <f t="shared" si="192"/>
        <v>16.36896563528552</v>
      </c>
      <c r="AO482" s="21">
        <f t="shared" si="193"/>
        <v>4927.058656220941</v>
      </c>
    </row>
    <row r="483" spans="4:41" ht="11" customHeight="1">
      <c r="D483" s="78"/>
      <c r="E483" s="79"/>
      <c r="F483" s="80"/>
      <c r="G483" s="79"/>
      <c r="M483" s="85">
        <v>472</v>
      </c>
      <c r="N483" s="33">
        <f t="shared" si="183"/>
        <v>92</v>
      </c>
      <c r="O483" s="33">
        <f t="shared" si="184"/>
        <v>939.37710254468686</v>
      </c>
      <c r="P483" s="30">
        <f t="shared" si="185"/>
        <v>282844.50786595076</v>
      </c>
      <c r="AG483" s="86" t="str">
        <f t="shared" si="186"/>
        <v/>
      </c>
      <c r="AH483" s="21" t="str">
        <f t="shared" si="187"/>
        <v/>
      </c>
      <c r="AI483" s="21" t="str">
        <f t="shared" si="188"/>
        <v/>
      </c>
      <c r="AJ483" s="21" t="str">
        <f t="shared" si="189"/>
        <v/>
      </c>
      <c r="AL483" s="86">
        <f t="shared" si="190"/>
        <v>472</v>
      </c>
      <c r="AM483" s="21">
        <f t="shared" si="191"/>
        <v>553.13345387591653</v>
      </c>
      <c r="AN483" s="21">
        <f t="shared" si="192"/>
        <v>14.579750674483416</v>
      </c>
      <c r="AO483" s="21">
        <f t="shared" si="193"/>
        <v>4388.5049530195074</v>
      </c>
    </row>
    <row r="484" spans="4:41" ht="11" customHeight="1">
      <c r="D484" s="78"/>
      <c r="E484" s="79"/>
      <c r="F484" s="80"/>
      <c r="G484" s="79"/>
      <c r="M484" s="85">
        <v>473</v>
      </c>
      <c r="N484" s="33">
        <f t="shared" si="183"/>
        <v>92</v>
      </c>
      <c r="O484" s="33">
        <f t="shared" si="184"/>
        <v>942.81502621983589</v>
      </c>
      <c r="P484" s="30">
        <f t="shared" si="185"/>
        <v>283879.32289217057</v>
      </c>
      <c r="AG484" s="86" t="str">
        <f t="shared" si="186"/>
        <v/>
      </c>
      <c r="AH484" s="21" t="str">
        <f t="shared" si="187"/>
        <v/>
      </c>
      <c r="AI484" s="21" t="str">
        <f t="shared" si="188"/>
        <v/>
      </c>
      <c r="AJ484" s="21" t="str">
        <f t="shared" si="189"/>
        <v/>
      </c>
      <c r="AL484" s="86">
        <f t="shared" si="190"/>
        <v>473</v>
      </c>
      <c r="AM484" s="21">
        <f t="shared" si="191"/>
        <v>553.13345387591653</v>
      </c>
      <c r="AN484" s="21">
        <f t="shared" si="192"/>
        <v>12.784571663811969</v>
      </c>
      <c r="AO484" s="21">
        <f t="shared" si="193"/>
        <v>3848.156070807403</v>
      </c>
    </row>
    <row r="485" spans="4:41" ht="11" customHeight="1">
      <c r="D485" s="78"/>
      <c r="E485" s="79"/>
      <c r="F485" s="80"/>
      <c r="G485" s="79"/>
      <c r="M485" s="85">
        <v>474</v>
      </c>
      <c r="N485" s="33">
        <f t="shared" si="183"/>
        <v>92</v>
      </c>
      <c r="O485" s="33">
        <f t="shared" si="184"/>
        <v>946.26440964056849</v>
      </c>
      <c r="P485" s="30">
        <f t="shared" si="185"/>
        <v>284917.58730181115</v>
      </c>
      <c r="AG485" s="86" t="str">
        <f t="shared" si="186"/>
        <v/>
      </c>
      <c r="AH485" s="21" t="str">
        <f t="shared" si="187"/>
        <v/>
      </c>
      <c r="AI485" s="21" t="str">
        <f t="shared" si="188"/>
        <v/>
      </c>
      <c r="AJ485" s="21" t="str">
        <f t="shared" si="189"/>
        <v/>
      </c>
      <c r="AL485" s="86">
        <f t="shared" si="190"/>
        <v>474</v>
      </c>
      <c r="AM485" s="21">
        <f t="shared" si="191"/>
        <v>553.13345387591653</v>
      </c>
      <c r="AN485" s="21">
        <f t="shared" si="192"/>
        <v>10.983408723104956</v>
      </c>
      <c r="AO485" s="21">
        <f t="shared" si="193"/>
        <v>3306.0060256545912</v>
      </c>
    </row>
    <row r="486" spans="4:41" ht="11" customHeight="1">
      <c r="M486" s="85">
        <v>475</v>
      </c>
      <c r="N486" s="33">
        <f t="shared" si="183"/>
        <v>92</v>
      </c>
      <c r="O486" s="33">
        <f t="shared" si="184"/>
        <v>949.72529100603708</v>
      </c>
      <c r="P486" s="30">
        <f t="shared" si="185"/>
        <v>285959.31259281718</v>
      </c>
      <c r="AG486" s="86" t="str">
        <f t="shared" si="186"/>
        <v/>
      </c>
      <c r="AH486" s="21" t="str">
        <f t="shared" si="187"/>
        <v/>
      </c>
      <c r="AI486" s="21" t="str">
        <f t="shared" si="188"/>
        <v/>
      </c>
      <c r="AJ486" s="21" t="str">
        <f t="shared" si="189"/>
        <v/>
      </c>
      <c r="AL486" s="86">
        <f t="shared" si="190"/>
        <v>475</v>
      </c>
      <c r="AM486" s="21">
        <f t="shared" si="191"/>
        <v>553.13345387591653</v>
      </c>
      <c r="AN486" s="21">
        <f t="shared" si="192"/>
        <v>9.1762419059289169</v>
      </c>
      <c r="AO486" s="21">
        <f t="shared" si="193"/>
        <v>2762.0488136846034</v>
      </c>
    </row>
    <row r="487" spans="4:41" ht="11" customHeight="1">
      <c r="M487" s="85">
        <v>476</v>
      </c>
      <c r="N487" s="33">
        <f t="shared" si="183"/>
        <v>92</v>
      </c>
      <c r="O487" s="33">
        <f t="shared" si="184"/>
        <v>953.19770864272402</v>
      </c>
      <c r="P487" s="30">
        <f t="shared" si="185"/>
        <v>287004.51030145993</v>
      </c>
      <c r="AG487" s="86" t="str">
        <f t="shared" si="186"/>
        <v/>
      </c>
      <c r="AH487" s="21" t="str">
        <f t="shared" si="187"/>
        <v/>
      </c>
      <c r="AI487" s="21" t="str">
        <f t="shared" si="188"/>
        <v/>
      </c>
      <c r="AJ487" s="21" t="str">
        <f t="shared" si="189"/>
        <v/>
      </c>
      <c r="AL487" s="86">
        <f t="shared" si="190"/>
        <v>476</v>
      </c>
      <c r="AM487" s="21">
        <f t="shared" si="191"/>
        <v>553.13345387591653</v>
      </c>
      <c r="AN487" s="21">
        <f t="shared" si="192"/>
        <v>7.3630511993622898</v>
      </c>
      <c r="AO487" s="21">
        <f t="shared" si="193"/>
        <v>2216.2784110080493</v>
      </c>
    </row>
    <row r="488" spans="4:41" ht="11" customHeight="1">
      <c r="M488" s="85">
        <v>477</v>
      </c>
      <c r="N488" s="33">
        <f t="shared" si="183"/>
        <v>92</v>
      </c>
      <c r="O488" s="33">
        <f t="shared" si="184"/>
        <v>956.68170100486634</v>
      </c>
      <c r="P488" s="30">
        <f t="shared" si="185"/>
        <v>288053.19200246478</v>
      </c>
      <c r="AG488" s="86" t="str">
        <f t="shared" si="186"/>
        <v/>
      </c>
      <c r="AH488" s="21" t="str">
        <f t="shared" si="187"/>
        <v/>
      </c>
      <c r="AI488" s="21" t="str">
        <f t="shared" si="188"/>
        <v/>
      </c>
      <c r="AJ488" s="21" t="str">
        <f t="shared" si="189"/>
        <v/>
      </c>
      <c r="AL488" s="86">
        <f t="shared" si="190"/>
        <v>477</v>
      </c>
      <c r="AM488" s="21">
        <f t="shared" si="191"/>
        <v>553.13345387591653</v>
      </c>
      <c r="AN488" s="21">
        <f t="shared" si="192"/>
        <v>5.5438165237737751</v>
      </c>
      <c r="AO488" s="21">
        <f t="shared" si="193"/>
        <v>1668.6887736559065</v>
      </c>
    </row>
    <row r="489" spans="4:41" ht="11" customHeight="1">
      <c r="M489" s="85">
        <v>478</v>
      </c>
      <c r="N489" s="33">
        <f t="shared" si="183"/>
        <v>92</v>
      </c>
      <c r="O489" s="33">
        <f t="shared" si="184"/>
        <v>960.17730667488274</v>
      </c>
      <c r="P489" s="30">
        <f t="shared" si="185"/>
        <v>289105.36930913967</v>
      </c>
      <c r="AG489" s="86" t="str">
        <f t="shared" si="186"/>
        <v/>
      </c>
      <c r="AH489" s="21" t="str">
        <f t="shared" si="187"/>
        <v/>
      </c>
      <c r="AI489" s="21" t="str">
        <f t="shared" si="188"/>
        <v/>
      </c>
      <c r="AJ489" s="21" t="str">
        <f t="shared" si="189"/>
        <v/>
      </c>
      <c r="AL489" s="86">
        <f t="shared" si="190"/>
        <v>478</v>
      </c>
      <c r="AM489" s="21">
        <f t="shared" si="191"/>
        <v>553.13345387591653</v>
      </c>
      <c r="AN489" s="21">
        <f t="shared" si="192"/>
        <v>3.7185177325999668</v>
      </c>
      <c r="AO489" s="21">
        <f t="shared" si="193"/>
        <v>1119.27383751259</v>
      </c>
    </row>
    <row r="490" spans="4:41" ht="11" customHeight="1">
      <c r="M490" s="85">
        <v>479</v>
      </c>
      <c r="N490" s="33">
        <f t="shared" si="183"/>
        <v>92</v>
      </c>
      <c r="O490" s="33">
        <f t="shared" si="184"/>
        <v>963.68456436379893</v>
      </c>
      <c r="P490" s="30">
        <f t="shared" si="185"/>
        <v>290161.05387350346</v>
      </c>
      <c r="AG490" s="86" t="str">
        <f t="shared" si="186"/>
        <v/>
      </c>
      <c r="AH490" s="21" t="str">
        <f t="shared" si="187"/>
        <v/>
      </c>
      <c r="AI490" s="21" t="str">
        <f t="shared" si="188"/>
        <v/>
      </c>
      <c r="AJ490" s="21" t="str">
        <f t="shared" si="189"/>
        <v/>
      </c>
      <c r="AL490" s="86">
        <f t="shared" si="190"/>
        <v>479</v>
      </c>
      <c r="AM490" s="21">
        <f t="shared" si="191"/>
        <v>553.13345387591653</v>
      </c>
      <c r="AN490" s="21">
        <f t="shared" si="192"/>
        <v>1.887134612122245</v>
      </c>
      <c r="AO490" s="21">
        <f t="shared" si="193"/>
        <v>568.02751824879579</v>
      </c>
    </row>
    <row r="491" spans="4:41" ht="11" customHeight="1">
      <c r="M491" s="85">
        <v>480</v>
      </c>
      <c r="N491" s="33">
        <f t="shared" si="183"/>
        <v>92</v>
      </c>
      <c r="O491" s="33">
        <f t="shared" si="184"/>
        <v>967.20351291167833</v>
      </c>
      <c r="P491" s="30">
        <f t="shared" si="185"/>
        <v>291220.25738641515</v>
      </c>
      <c r="AG491" s="86" t="str">
        <f t="shared" si="186"/>
        <v/>
      </c>
      <c r="AH491" s="21" t="str">
        <f t="shared" si="187"/>
        <v/>
      </c>
      <c r="AI491" s="21" t="str">
        <f t="shared" si="188"/>
        <v/>
      </c>
      <c r="AJ491" s="21" t="str">
        <f t="shared" si="189"/>
        <v/>
      </c>
      <c r="AL491" s="86">
        <f t="shared" si="190"/>
        <v>480</v>
      </c>
      <c r="AM491" s="21">
        <f t="shared" si="191"/>
        <v>553.13345387591653</v>
      </c>
      <c r="AN491" s="21">
        <f t="shared" si="192"/>
        <v>4.9646881242930853E-2</v>
      </c>
      <c r="AO491" s="21">
        <f t="shared" si="193"/>
        <v>14.943711254122187</v>
      </c>
    </row>
    <row r="492" spans="4:41" ht="11" customHeight="1">
      <c r="AG492" s="86" t="str">
        <f t="shared" si="186"/>
        <v/>
      </c>
      <c r="AH492" s="21" t="str">
        <f t="shared" si="187"/>
        <v/>
      </c>
      <c r="AI492" s="21" t="str">
        <f t="shared" si="188"/>
        <v/>
      </c>
      <c r="AJ492" s="21" t="str">
        <f t="shared" si="189"/>
        <v/>
      </c>
      <c r="AL492" s="86" t="str">
        <f t="shared" si="190"/>
        <v/>
      </c>
      <c r="AM492" s="21" t="str">
        <f t="shared" si="191"/>
        <v/>
      </c>
      <c r="AN492" s="21" t="str">
        <f t="shared" si="192"/>
        <v/>
      </c>
      <c r="AO492" s="21" t="str">
        <f t="shared" si="193"/>
        <v/>
      </c>
    </row>
    <row r="493" spans="4:41" ht="11" customHeight="1">
      <c r="AG493" s="86" t="str">
        <f t="shared" si="186"/>
        <v/>
      </c>
      <c r="AH493" s="21" t="str">
        <f t="shared" si="187"/>
        <v/>
      </c>
      <c r="AI493" s="21" t="str">
        <f t="shared" si="188"/>
        <v/>
      </c>
      <c r="AJ493" s="21" t="str">
        <f t="shared" si="189"/>
        <v/>
      </c>
      <c r="AL493" s="86" t="str">
        <f t="shared" si="190"/>
        <v/>
      </c>
      <c r="AM493" s="21" t="str">
        <f t="shared" si="191"/>
        <v/>
      </c>
      <c r="AN493" s="21" t="str">
        <f t="shared" si="192"/>
        <v/>
      </c>
      <c r="AO493" s="21" t="str">
        <f t="shared" si="193"/>
        <v/>
      </c>
    </row>
    <row r="494" spans="4:41" ht="11" customHeight="1">
      <c r="AG494" s="86" t="str">
        <f t="shared" si="186"/>
        <v/>
      </c>
      <c r="AH494" s="21" t="str">
        <f t="shared" si="187"/>
        <v/>
      </c>
      <c r="AI494" s="21" t="str">
        <f t="shared" si="188"/>
        <v/>
      </c>
      <c r="AJ494" s="21" t="str">
        <f t="shared" si="189"/>
        <v/>
      </c>
      <c r="AL494" s="86" t="str">
        <f t="shared" si="190"/>
        <v/>
      </c>
      <c r="AM494" s="21" t="str">
        <f t="shared" si="191"/>
        <v/>
      </c>
      <c r="AN494" s="21" t="str">
        <f t="shared" si="192"/>
        <v/>
      </c>
      <c r="AO494" s="21" t="str">
        <f t="shared" si="193"/>
        <v/>
      </c>
    </row>
    <row r="495" spans="4:41" ht="11" customHeight="1">
      <c r="AG495" s="86" t="str">
        <f t="shared" si="186"/>
        <v/>
      </c>
      <c r="AH495" s="21" t="str">
        <f t="shared" si="187"/>
        <v/>
      </c>
      <c r="AI495" s="21" t="str">
        <f t="shared" si="188"/>
        <v/>
      </c>
      <c r="AJ495" s="21" t="str">
        <f t="shared" si="189"/>
        <v/>
      </c>
      <c r="AL495" s="86" t="str">
        <f t="shared" si="190"/>
        <v/>
      </c>
      <c r="AM495" s="21" t="str">
        <f t="shared" si="191"/>
        <v/>
      </c>
      <c r="AN495" s="21" t="str">
        <f t="shared" si="192"/>
        <v/>
      </c>
      <c r="AO495" s="21" t="str">
        <f t="shared" si="193"/>
        <v/>
      </c>
    </row>
    <row r="496" spans="4:41" ht="11" customHeight="1">
      <c r="AG496" s="86" t="str">
        <f t="shared" si="186"/>
        <v/>
      </c>
      <c r="AH496" s="21" t="str">
        <f t="shared" si="187"/>
        <v/>
      </c>
      <c r="AI496" s="21" t="str">
        <f t="shared" si="188"/>
        <v/>
      </c>
      <c r="AJ496" s="21" t="str">
        <f t="shared" si="189"/>
        <v/>
      </c>
      <c r="AL496" s="86" t="str">
        <f t="shared" si="190"/>
        <v/>
      </c>
      <c r="AM496" s="21" t="str">
        <f t="shared" si="191"/>
        <v/>
      </c>
      <c r="AN496" s="21" t="str">
        <f t="shared" si="192"/>
        <v/>
      </c>
      <c r="AO496" s="21" t="str">
        <f t="shared" si="193"/>
        <v/>
      </c>
    </row>
    <row r="497" spans="33:41" ht="11" customHeight="1">
      <c r="AG497" s="86" t="str">
        <f t="shared" si="186"/>
        <v/>
      </c>
      <c r="AH497" s="21" t="str">
        <f t="shared" si="187"/>
        <v/>
      </c>
      <c r="AI497" s="21" t="str">
        <f t="shared" si="188"/>
        <v/>
      </c>
      <c r="AJ497" s="21" t="str">
        <f t="shared" si="189"/>
        <v/>
      </c>
      <c r="AL497" s="86" t="str">
        <f t="shared" si="190"/>
        <v/>
      </c>
      <c r="AM497" s="21" t="str">
        <f t="shared" si="191"/>
        <v/>
      </c>
      <c r="AN497" s="21" t="str">
        <f t="shared" si="192"/>
        <v/>
      </c>
      <c r="AO497" s="21" t="str">
        <f t="shared" si="193"/>
        <v/>
      </c>
    </row>
    <row r="498" spans="33:41" ht="11" customHeight="1">
      <c r="AG498" s="86" t="str">
        <f t="shared" si="186"/>
        <v/>
      </c>
      <c r="AH498" s="21" t="str">
        <f t="shared" si="187"/>
        <v/>
      </c>
      <c r="AI498" s="21" t="str">
        <f t="shared" si="188"/>
        <v/>
      </c>
      <c r="AJ498" s="21" t="str">
        <f t="shared" si="189"/>
        <v/>
      </c>
      <c r="AL498" s="86" t="str">
        <f t="shared" si="190"/>
        <v/>
      </c>
      <c r="AM498" s="21" t="str">
        <f t="shared" si="191"/>
        <v/>
      </c>
      <c r="AN498" s="21" t="str">
        <f t="shared" si="192"/>
        <v/>
      </c>
      <c r="AO498" s="21" t="str">
        <f t="shared" si="193"/>
        <v/>
      </c>
    </row>
    <row r="499" spans="33:41" ht="11" customHeight="1">
      <c r="AG499" s="86" t="str">
        <f t="shared" si="186"/>
        <v/>
      </c>
      <c r="AH499" s="21" t="str">
        <f t="shared" si="187"/>
        <v/>
      </c>
      <c r="AI499" s="21" t="str">
        <f t="shared" si="188"/>
        <v/>
      </c>
      <c r="AJ499" s="21" t="str">
        <f t="shared" si="189"/>
        <v/>
      </c>
      <c r="AL499" s="86" t="str">
        <f t="shared" si="190"/>
        <v/>
      </c>
      <c r="AM499" s="21" t="str">
        <f t="shared" si="191"/>
        <v/>
      </c>
      <c r="AN499" s="21" t="str">
        <f t="shared" si="192"/>
        <v/>
      </c>
      <c r="AO499" s="21" t="str">
        <f t="shared" si="193"/>
        <v/>
      </c>
    </row>
    <row r="500" spans="33:41" ht="11" customHeight="1">
      <c r="AG500" s="86" t="str">
        <f t="shared" si="186"/>
        <v/>
      </c>
      <c r="AH500" s="21" t="str">
        <f t="shared" si="187"/>
        <v/>
      </c>
      <c r="AI500" s="21" t="str">
        <f t="shared" si="188"/>
        <v/>
      </c>
      <c r="AJ500" s="21" t="str">
        <f t="shared" si="189"/>
        <v/>
      </c>
      <c r="AL500" s="86" t="str">
        <f t="shared" si="190"/>
        <v/>
      </c>
      <c r="AM500" s="21" t="str">
        <f t="shared" si="191"/>
        <v/>
      </c>
      <c r="AN500" s="21" t="str">
        <f t="shared" si="192"/>
        <v/>
      </c>
      <c r="AO500" s="21" t="str">
        <f t="shared" si="193"/>
        <v/>
      </c>
    </row>
    <row r="501" spans="33:41" ht="11" customHeight="1">
      <c r="AG501" s="86" t="str">
        <f t="shared" si="186"/>
        <v/>
      </c>
      <c r="AH501" s="21" t="str">
        <f t="shared" si="187"/>
        <v/>
      </c>
      <c r="AI501" s="21" t="str">
        <f t="shared" si="188"/>
        <v/>
      </c>
      <c r="AJ501" s="21" t="str">
        <f t="shared" si="189"/>
        <v/>
      </c>
      <c r="AL501" s="86" t="str">
        <f t="shared" si="190"/>
        <v/>
      </c>
      <c r="AM501" s="21" t="str">
        <f t="shared" si="191"/>
        <v/>
      </c>
      <c r="AN501" s="21" t="str">
        <f t="shared" si="192"/>
        <v/>
      </c>
      <c r="AO501" s="21" t="str">
        <f t="shared" si="193"/>
        <v/>
      </c>
    </row>
    <row r="502" spans="33:41" ht="11" customHeight="1">
      <c r="AG502" s="86" t="str">
        <f t="shared" si="186"/>
        <v/>
      </c>
      <c r="AH502" s="21" t="str">
        <f t="shared" si="187"/>
        <v/>
      </c>
      <c r="AI502" s="21" t="str">
        <f t="shared" si="188"/>
        <v/>
      </c>
      <c r="AJ502" s="21" t="str">
        <f t="shared" si="189"/>
        <v/>
      </c>
      <c r="AL502" s="86" t="str">
        <f t="shared" si="190"/>
        <v/>
      </c>
      <c r="AM502" s="21" t="str">
        <f t="shared" si="191"/>
        <v/>
      </c>
      <c r="AN502" s="21" t="str">
        <f t="shared" si="192"/>
        <v/>
      </c>
      <c r="AO502" s="21" t="str">
        <f t="shared" si="193"/>
        <v/>
      </c>
    </row>
    <row r="503" spans="33:41" ht="11" customHeight="1">
      <c r="AG503" s="86" t="str">
        <f t="shared" si="186"/>
        <v/>
      </c>
      <c r="AH503" s="21" t="str">
        <f t="shared" si="187"/>
        <v/>
      </c>
      <c r="AI503" s="21" t="str">
        <f t="shared" si="188"/>
        <v/>
      </c>
      <c r="AJ503" s="21" t="str">
        <f t="shared" si="189"/>
        <v/>
      </c>
      <c r="AL503" s="86" t="str">
        <f t="shared" si="190"/>
        <v/>
      </c>
      <c r="AM503" s="21" t="str">
        <f t="shared" si="191"/>
        <v/>
      </c>
      <c r="AN503" s="21" t="str">
        <f t="shared" si="192"/>
        <v/>
      </c>
      <c r="AO503" s="21" t="str">
        <f t="shared" si="193"/>
        <v/>
      </c>
    </row>
    <row r="504" spans="33:41" ht="11" customHeight="1">
      <c r="AG504" s="86" t="str">
        <f t="shared" si="186"/>
        <v/>
      </c>
      <c r="AH504" s="21" t="str">
        <f t="shared" si="187"/>
        <v/>
      </c>
      <c r="AI504" s="21" t="str">
        <f t="shared" si="188"/>
        <v/>
      </c>
      <c r="AJ504" s="21" t="str">
        <f t="shared" si="189"/>
        <v/>
      </c>
      <c r="AL504" s="86" t="str">
        <f t="shared" si="190"/>
        <v/>
      </c>
      <c r="AM504" s="21" t="str">
        <f t="shared" si="191"/>
        <v/>
      </c>
      <c r="AN504" s="21" t="str">
        <f t="shared" si="192"/>
        <v/>
      </c>
      <c r="AO504" s="21" t="str">
        <f t="shared" si="193"/>
        <v/>
      </c>
    </row>
    <row r="505" spans="33:41" ht="11" customHeight="1">
      <c r="AG505" s="86" t="str">
        <f t="shared" si="186"/>
        <v/>
      </c>
      <c r="AH505" s="21" t="str">
        <f t="shared" si="187"/>
        <v/>
      </c>
      <c r="AI505" s="21" t="str">
        <f t="shared" si="188"/>
        <v/>
      </c>
      <c r="AJ505" s="21" t="str">
        <f t="shared" si="189"/>
        <v/>
      </c>
      <c r="AL505" s="86" t="str">
        <f t="shared" si="190"/>
        <v/>
      </c>
      <c r="AM505" s="21" t="str">
        <f t="shared" si="191"/>
        <v/>
      </c>
      <c r="AN505" s="21" t="str">
        <f t="shared" si="192"/>
        <v/>
      </c>
      <c r="AO505" s="21" t="str">
        <f t="shared" si="193"/>
        <v/>
      </c>
    </row>
    <row r="506" spans="33:41" ht="11" customHeight="1">
      <c r="AG506" s="86" t="str">
        <f t="shared" si="186"/>
        <v/>
      </c>
      <c r="AH506" s="21" t="str">
        <f t="shared" si="187"/>
        <v/>
      </c>
      <c r="AI506" s="21" t="str">
        <f t="shared" si="188"/>
        <v/>
      </c>
      <c r="AJ506" s="21" t="str">
        <f t="shared" si="189"/>
        <v/>
      </c>
      <c r="AL506" s="86" t="str">
        <f t="shared" si="190"/>
        <v/>
      </c>
      <c r="AM506" s="21" t="str">
        <f t="shared" si="191"/>
        <v/>
      </c>
      <c r="AN506" s="21" t="str">
        <f t="shared" si="192"/>
        <v/>
      </c>
      <c r="AO506" s="21" t="str">
        <f t="shared" si="193"/>
        <v/>
      </c>
    </row>
    <row r="507" spans="33:41" ht="11" customHeight="1">
      <c r="AG507" s="86" t="str">
        <f t="shared" si="186"/>
        <v/>
      </c>
      <c r="AH507" s="21" t="str">
        <f t="shared" si="187"/>
        <v/>
      </c>
      <c r="AI507" s="21" t="str">
        <f t="shared" si="188"/>
        <v/>
      </c>
      <c r="AJ507" s="21" t="str">
        <f t="shared" si="189"/>
        <v/>
      </c>
      <c r="AL507" s="86" t="str">
        <f t="shared" si="190"/>
        <v/>
      </c>
      <c r="AM507" s="21" t="str">
        <f t="shared" si="191"/>
        <v/>
      </c>
      <c r="AN507" s="21" t="str">
        <f t="shared" si="192"/>
        <v/>
      </c>
      <c r="AO507" s="21" t="str">
        <f t="shared" si="193"/>
        <v/>
      </c>
    </row>
    <row r="508" spans="33:41" ht="11" customHeight="1">
      <c r="AG508" s="86" t="str">
        <f t="shared" si="186"/>
        <v/>
      </c>
      <c r="AH508" s="21" t="str">
        <f t="shared" si="187"/>
        <v/>
      </c>
      <c r="AI508" s="21" t="str">
        <f t="shared" si="188"/>
        <v/>
      </c>
      <c r="AJ508" s="21" t="str">
        <f t="shared" si="189"/>
        <v/>
      </c>
      <c r="AL508" s="86" t="str">
        <f t="shared" si="190"/>
        <v/>
      </c>
      <c r="AM508" s="21" t="str">
        <f t="shared" si="191"/>
        <v/>
      </c>
      <c r="AN508" s="21" t="str">
        <f t="shared" si="192"/>
        <v/>
      </c>
      <c r="AO508" s="21" t="str">
        <f t="shared" si="193"/>
        <v/>
      </c>
    </row>
    <row r="509" spans="33:41" ht="11" customHeight="1">
      <c r="AG509" s="86" t="str">
        <f t="shared" si="186"/>
        <v/>
      </c>
      <c r="AH509" s="21" t="str">
        <f t="shared" si="187"/>
        <v/>
      </c>
      <c r="AI509" s="21" t="str">
        <f t="shared" si="188"/>
        <v/>
      </c>
      <c r="AJ509" s="21" t="str">
        <f t="shared" si="189"/>
        <v/>
      </c>
      <c r="AL509" s="86" t="str">
        <f t="shared" si="190"/>
        <v/>
      </c>
      <c r="AM509" s="21" t="str">
        <f t="shared" si="191"/>
        <v/>
      </c>
      <c r="AN509" s="21" t="str">
        <f t="shared" si="192"/>
        <v/>
      </c>
      <c r="AO509" s="21" t="str">
        <f t="shared" si="193"/>
        <v/>
      </c>
    </row>
    <row r="510" spans="33:41" ht="11" customHeight="1">
      <c r="AG510" s="86" t="str">
        <f t="shared" si="186"/>
        <v/>
      </c>
      <c r="AH510" s="21" t="str">
        <f t="shared" si="187"/>
        <v/>
      </c>
      <c r="AI510" s="21" t="str">
        <f t="shared" si="188"/>
        <v/>
      </c>
      <c r="AJ510" s="21" t="str">
        <f t="shared" si="189"/>
        <v/>
      </c>
      <c r="AL510" s="86" t="str">
        <f t="shared" si="190"/>
        <v/>
      </c>
      <c r="AM510" s="21" t="str">
        <f t="shared" si="191"/>
        <v/>
      </c>
      <c r="AN510" s="21" t="str">
        <f t="shared" si="192"/>
        <v/>
      </c>
      <c r="AO510" s="21" t="str">
        <f t="shared" si="193"/>
        <v/>
      </c>
    </row>
    <row r="511" spans="33:41" ht="11" customHeight="1">
      <c r="AG511" s="86" t="str">
        <f t="shared" si="186"/>
        <v/>
      </c>
      <c r="AH511" s="21" t="str">
        <f t="shared" si="187"/>
        <v/>
      </c>
      <c r="AI511" s="21" t="str">
        <f t="shared" si="188"/>
        <v/>
      </c>
      <c r="AJ511" s="21" t="str">
        <f t="shared" si="189"/>
        <v/>
      </c>
      <c r="AL511" s="86" t="str">
        <f t="shared" si="190"/>
        <v/>
      </c>
      <c r="AM511" s="21" t="str">
        <f t="shared" si="191"/>
        <v/>
      </c>
      <c r="AN511" s="21" t="str">
        <f t="shared" si="192"/>
        <v/>
      </c>
      <c r="AO511" s="21" t="str">
        <f t="shared" si="193"/>
        <v/>
      </c>
    </row>
    <row r="512" spans="33:41" ht="11" customHeight="1">
      <c r="AG512" s="86" t="str">
        <f t="shared" si="186"/>
        <v/>
      </c>
      <c r="AH512" s="21" t="str">
        <f t="shared" si="187"/>
        <v/>
      </c>
      <c r="AI512" s="21" t="str">
        <f t="shared" si="188"/>
        <v/>
      </c>
      <c r="AJ512" s="21" t="str">
        <f t="shared" si="189"/>
        <v/>
      </c>
      <c r="AL512" s="86" t="str">
        <f t="shared" si="190"/>
        <v/>
      </c>
      <c r="AM512" s="21" t="str">
        <f t="shared" si="191"/>
        <v/>
      </c>
      <c r="AN512" s="21" t="str">
        <f t="shared" si="192"/>
        <v/>
      </c>
      <c r="AO512" s="21" t="str">
        <f t="shared" si="193"/>
        <v/>
      </c>
    </row>
    <row r="513" spans="33:41" ht="11" customHeight="1">
      <c r="AG513" s="86" t="str">
        <f t="shared" si="186"/>
        <v/>
      </c>
      <c r="AH513" s="21" t="str">
        <f t="shared" si="187"/>
        <v/>
      </c>
      <c r="AI513" s="21" t="str">
        <f t="shared" si="188"/>
        <v/>
      </c>
      <c r="AJ513" s="21" t="str">
        <f t="shared" si="189"/>
        <v/>
      </c>
      <c r="AL513" s="86" t="str">
        <f t="shared" si="190"/>
        <v/>
      </c>
      <c r="AM513" s="21" t="str">
        <f t="shared" si="191"/>
        <v/>
      </c>
      <c r="AN513" s="21" t="str">
        <f t="shared" si="192"/>
        <v/>
      </c>
      <c r="AO513" s="21" t="str">
        <f t="shared" si="193"/>
        <v/>
      </c>
    </row>
    <row r="514" spans="33:41" ht="11" customHeight="1">
      <c r="AG514" s="86" t="str">
        <f t="shared" si="186"/>
        <v/>
      </c>
      <c r="AH514" s="21" t="str">
        <f t="shared" si="187"/>
        <v/>
      </c>
      <c r="AI514" s="21" t="str">
        <f t="shared" si="188"/>
        <v/>
      </c>
      <c r="AJ514" s="21" t="str">
        <f t="shared" si="189"/>
        <v/>
      </c>
      <c r="AL514" s="86" t="str">
        <f t="shared" si="190"/>
        <v/>
      </c>
      <c r="AM514" s="21" t="str">
        <f t="shared" si="191"/>
        <v/>
      </c>
      <c r="AN514" s="21" t="str">
        <f t="shared" si="192"/>
        <v/>
      </c>
      <c r="AO514" s="21" t="str">
        <f t="shared" si="193"/>
        <v/>
      </c>
    </row>
    <row r="515" spans="33:41" ht="11" customHeight="1">
      <c r="AG515" s="86" t="str">
        <f t="shared" si="186"/>
        <v/>
      </c>
      <c r="AH515" s="21" t="str">
        <f t="shared" si="187"/>
        <v/>
      </c>
      <c r="AI515" s="21" t="str">
        <f t="shared" si="188"/>
        <v/>
      </c>
      <c r="AJ515" s="21" t="str">
        <f t="shared" si="189"/>
        <v/>
      </c>
      <c r="AL515" s="86" t="str">
        <f t="shared" si="190"/>
        <v/>
      </c>
      <c r="AM515" s="21" t="str">
        <f t="shared" si="191"/>
        <v/>
      </c>
      <c r="AN515" s="21" t="str">
        <f t="shared" si="192"/>
        <v/>
      </c>
      <c r="AO515" s="21" t="str">
        <f t="shared" si="193"/>
        <v/>
      </c>
    </row>
    <row r="516" spans="33:41" ht="11" customHeight="1">
      <c r="AG516" s="131"/>
      <c r="AL516" s="86" t="str">
        <f t="shared" si="190"/>
        <v/>
      </c>
      <c r="AM516" s="21" t="str">
        <f t="shared" si="191"/>
        <v/>
      </c>
      <c r="AN516" s="21" t="str">
        <f t="shared" si="192"/>
        <v/>
      </c>
      <c r="AO516" s="21" t="str">
        <f t="shared" si="193"/>
        <v/>
      </c>
    </row>
    <row r="517" spans="33:41" ht="11" customHeight="1">
      <c r="AG517" s="131"/>
      <c r="AL517" s="86" t="str">
        <f t="shared" si="190"/>
        <v/>
      </c>
      <c r="AM517" s="21" t="str">
        <f t="shared" si="191"/>
        <v/>
      </c>
      <c r="AN517" s="21" t="str">
        <f t="shared" si="192"/>
        <v/>
      </c>
      <c r="AO517" s="21" t="str">
        <f t="shared" si="193"/>
        <v/>
      </c>
    </row>
    <row r="518" spans="33:41" ht="11" customHeight="1">
      <c r="AG518" s="131"/>
      <c r="AL518" s="86" t="str">
        <f t="shared" si="190"/>
        <v/>
      </c>
      <c r="AM518" s="21" t="str">
        <f t="shared" si="191"/>
        <v/>
      </c>
      <c r="AN518" s="21" t="str">
        <f t="shared" si="192"/>
        <v/>
      </c>
      <c r="AO518" s="21" t="str">
        <f t="shared" si="193"/>
        <v/>
      </c>
    </row>
    <row r="519" spans="33:41" ht="11" customHeight="1">
      <c r="AG519" s="131"/>
      <c r="AL519" s="86" t="str">
        <f t="shared" si="190"/>
        <v/>
      </c>
      <c r="AM519" s="21" t="str">
        <f t="shared" si="191"/>
        <v/>
      </c>
      <c r="AN519" s="21" t="str">
        <f t="shared" si="192"/>
        <v/>
      </c>
      <c r="AO519" s="21" t="str">
        <f t="shared" si="193"/>
        <v/>
      </c>
    </row>
    <row r="520" spans="33:41" ht="11" customHeight="1">
      <c r="AG520" s="131"/>
      <c r="AL520" s="86" t="str">
        <f t="shared" si="190"/>
        <v/>
      </c>
      <c r="AM520" s="21" t="str">
        <f t="shared" si="191"/>
        <v/>
      </c>
      <c r="AN520" s="21" t="str">
        <f t="shared" si="192"/>
        <v/>
      </c>
      <c r="AO520" s="21" t="str">
        <f t="shared" si="193"/>
        <v/>
      </c>
    </row>
    <row r="521" spans="33:41" ht="11" customHeight="1">
      <c r="AG521" s="131"/>
      <c r="AL521" s="86" t="str">
        <f t="shared" si="190"/>
        <v/>
      </c>
      <c r="AM521" s="21" t="str">
        <f t="shared" si="191"/>
        <v/>
      </c>
      <c r="AN521" s="21" t="str">
        <f t="shared" si="192"/>
        <v/>
      </c>
      <c r="AO521" s="21" t="str">
        <f t="shared" si="193"/>
        <v/>
      </c>
    </row>
    <row r="522" spans="33:41" ht="11" customHeight="1">
      <c r="AG522" s="131"/>
      <c r="AL522" s="86" t="str">
        <f t="shared" si="190"/>
        <v/>
      </c>
      <c r="AM522" s="21" t="str">
        <f t="shared" si="191"/>
        <v/>
      </c>
      <c r="AN522" s="21" t="str">
        <f t="shared" si="192"/>
        <v/>
      </c>
      <c r="AO522" s="21" t="str">
        <f t="shared" si="193"/>
        <v/>
      </c>
    </row>
    <row r="523" spans="33:41" ht="11" customHeight="1">
      <c r="AG523" s="131"/>
      <c r="AL523" s="86" t="str">
        <f t="shared" si="190"/>
        <v/>
      </c>
      <c r="AM523" s="21" t="str">
        <f t="shared" si="191"/>
        <v/>
      </c>
      <c r="AN523" s="21" t="str">
        <f t="shared" si="192"/>
        <v/>
      </c>
      <c r="AO523" s="21" t="str">
        <f t="shared" si="193"/>
        <v/>
      </c>
    </row>
    <row r="524" spans="33:41" ht="11" customHeight="1">
      <c r="AG524" s="131"/>
      <c r="AL524" s="86" t="str">
        <f t="shared" si="190"/>
        <v/>
      </c>
      <c r="AM524" s="21" t="str">
        <f t="shared" si="191"/>
        <v/>
      </c>
      <c r="AN524" s="21" t="str">
        <f t="shared" si="192"/>
        <v/>
      </c>
      <c r="AO524" s="21" t="str">
        <f t="shared" si="193"/>
        <v/>
      </c>
    </row>
    <row r="525" spans="33:41" ht="11" customHeight="1">
      <c r="AG525" s="131"/>
      <c r="AL525" s="86" t="str">
        <f t="shared" si="190"/>
        <v/>
      </c>
      <c r="AM525" s="21" t="str">
        <f t="shared" si="191"/>
        <v/>
      </c>
      <c r="AN525" s="21" t="str">
        <f t="shared" si="192"/>
        <v/>
      </c>
      <c r="AO525" s="21" t="str">
        <f t="shared" si="193"/>
        <v/>
      </c>
    </row>
    <row r="526" spans="33:41" ht="11" customHeight="1">
      <c r="AG526" s="131"/>
      <c r="AL526" s="86" t="str">
        <f t="shared" ref="AL526:AL527" si="194">IF(LEN(AL525)=0,"",IF(AL525+1&lt;=(90*12-($B$13*12+25*12)),AL525+1,""))</f>
        <v/>
      </c>
      <c r="AM526" s="21" t="str">
        <f t="shared" ref="AM526:AM527" si="195">IF(LEN(AL526)=0,"",$AO$7)</f>
        <v/>
      </c>
      <c r="AN526" s="21" t="str">
        <f t="shared" ref="AN526:AN527" si="196">IF(LEN(AL526)=0,"",(AO525-AM526)*$AO$4/12)</f>
        <v/>
      </c>
      <c r="AO526" s="21" t="str">
        <f t="shared" ref="AO526:AO527" si="197">IF(LEN(AL526)=0,"",AO525-AM526+AN526)</f>
        <v/>
      </c>
    </row>
    <row r="527" spans="33:41" ht="11" customHeight="1">
      <c r="AG527" s="131"/>
      <c r="AL527" s="86" t="str">
        <f t="shared" si="194"/>
        <v/>
      </c>
      <c r="AM527" s="21" t="str">
        <f t="shared" si="195"/>
        <v/>
      </c>
      <c r="AN527" s="21" t="str">
        <f t="shared" si="196"/>
        <v/>
      </c>
      <c r="AO527" s="21" t="str">
        <f t="shared" si="197"/>
        <v/>
      </c>
    </row>
    <row r="528" spans="33:41" ht="11" customHeight="1">
      <c r="AG528" s="131"/>
      <c r="AL528" s="131"/>
    </row>
    <row r="529" spans="33:38" ht="11" customHeight="1">
      <c r="AG529" s="131"/>
      <c r="AL529" s="131"/>
    </row>
    <row r="530" spans="33:38" ht="11" customHeight="1">
      <c r="AG530" s="131"/>
      <c r="AL530" s="131"/>
    </row>
    <row r="531" spans="33:38" ht="11" customHeight="1">
      <c r="AG531" s="131"/>
      <c r="AL531" s="131"/>
    </row>
    <row r="532" spans="33:38" ht="11" customHeight="1">
      <c r="AG532" s="131"/>
      <c r="AL532" s="131"/>
    </row>
    <row r="533" spans="33:38" ht="11" customHeight="1">
      <c r="AG533" s="131"/>
      <c r="AL533" s="131"/>
    </row>
    <row r="534" spans="33:38" ht="11" customHeight="1">
      <c r="AG534" s="131"/>
      <c r="AL534" s="131"/>
    </row>
    <row r="535" spans="33:38" ht="11" customHeight="1">
      <c r="AG535" s="131"/>
      <c r="AL535" s="131"/>
    </row>
    <row r="536" spans="33:38" ht="11" customHeight="1">
      <c r="AG536" s="131"/>
      <c r="AL536" s="131"/>
    </row>
    <row r="537" spans="33:38" ht="11" customHeight="1">
      <c r="AG537" s="131"/>
      <c r="AL537" s="131"/>
    </row>
    <row r="538" spans="33:38" ht="11" customHeight="1">
      <c r="AG538" s="131"/>
      <c r="AL538" s="131"/>
    </row>
    <row r="539" spans="33:38" ht="11" customHeight="1">
      <c r="AG539" s="131"/>
      <c r="AL539" s="131"/>
    </row>
    <row r="540" spans="33:38" ht="11" customHeight="1">
      <c r="AG540" s="131"/>
      <c r="AL540" s="131"/>
    </row>
    <row r="541" spans="33:38" ht="11" customHeight="1">
      <c r="AG541" s="131"/>
      <c r="AL541" s="131"/>
    </row>
    <row r="542" spans="33:38" ht="11" customHeight="1">
      <c r="AG542" s="131"/>
      <c r="AL542" s="131"/>
    </row>
    <row r="543" spans="33:38" ht="11" customHeight="1">
      <c r="AG543" s="131"/>
      <c r="AL543" s="131"/>
    </row>
    <row r="544" spans="33:38" ht="11" customHeight="1">
      <c r="AG544" s="131"/>
      <c r="AL544" s="131"/>
    </row>
    <row r="545" spans="33:38" ht="11" customHeight="1">
      <c r="AG545" s="131"/>
      <c r="AL545" s="131"/>
    </row>
    <row r="546" spans="33:38" ht="11" customHeight="1">
      <c r="AG546" s="131"/>
      <c r="AL546" s="131"/>
    </row>
    <row r="547" spans="33:38" ht="11" customHeight="1">
      <c r="AG547" s="131"/>
      <c r="AL547" s="131"/>
    </row>
    <row r="548" spans="33:38" ht="11" customHeight="1">
      <c r="AG548" s="131"/>
      <c r="AL548" s="131"/>
    </row>
    <row r="549" spans="33:38" ht="11" customHeight="1">
      <c r="AG549" s="131"/>
      <c r="AL549" s="131"/>
    </row>
    <row r="550" spans="33:38" ht="11" customHeight="1">
      <c r="AG550" s="131"/>
      <c r="AL550" s="131"/>
    </row>
    <row r="551" spans="33:38" ht="11" customHeight="1">
      <c r="AG551" s="131"/>
      <c r="AL551" s="131"/>
    </row>
    <row r="552" spans="33:38" ht="11" customHeight="1">
      <c r="AG552" s="131"/>
      <c r="AL552" s="131"/>
    </row>
    <row r="553" spans="33:38" ht="11" customHeight="1">
      <c r="AG553" s="131"/>
      <c r="AL553" s="131"/>
    </row>
    <row r="554" spans="33:38" ht="11" customHeight="1">
      <c r="AG554" s="131"/>
      <c r="AL554" s="131"/>
    </row>
    <row r="555" spans="33:38" ht="11" customHeight="1">
      <c r="AG555" s="131"/>
      <c r="AL555" s="131"/>
    </row>
    <row r="556" spans="33:38" ht="11" customHeight="1">
      <c r="AG556" s="131"/>
      <c r="AL556" s="131"/>
    </row>
    <row r="557" spans="33:38" ht="11" customHeight="1">
      <c r="AG557" s="131"/>
      <c r="AL557" s="131"/>
    </row>
    <row r="558" spans="33:38" ht="11" customHeight="1">
      <c r="AG558" s="131"/>
      <c r="AL558" s="131"/>
    </row>
    <row r="559" spans="33:38" ht="11" customHeight="1">
      <c r="AG559" s="131"/>
      <c r="AL559" s="132"/>
    </row>
    <row r="560" spans="33:38" ht="11" customHeight="1">
      <c r="AG560" s="131"/>
      <c r="AL560" s="132"/>
    </row>
    <row r="561" spans="33:38" ht="11" customHeight="1">
      <c r="AG561" s="131"/>
      <c r="AL561" s="132"/>
    </row>
    <row r="562" spans="33:38" ht="11" customHeight="1">
      <c r="AG562" s="131"/>
      <c r="AL562" s="132"/>
    </row>
    <row r="563" spans="33:38" ht="11" customHeight="1">
      <c r="AG563" s="131"/>
      <c r="AL563" s="132"/>
    </row>
    <row r="564" spans="33:38" ht="11" customHeight="1">
      <c r="AG564" s="131"/>
      <c r="AL564" s="132"/>
    </row>
    <row r="565" spans="33:38" ht="11" customHeight="1">
      <c r="AG565" s="131"/>
      <c r="AL565" s="132"/>
    </row>
    <row r="566" spans="33:38" ht="11" customHeight="1">
      <c r="AG566" s="131"/>
      <c r="AL566" s="132"/>
    </row>
    <row r="567" spans="33:38" ht="11" customHeight="1">
      <c r="AG567" s="131"/>
      <c r="AL567" s="132"/>
    </row>
    <row r="568" spans="33:38" ht="11" customHeight="1">
      <c r="AG568" s="131"/>
      <c r="AL568" s="132"/>
    </row>
    <row r="569" spans="33:38" ht="11" customHeight="1">
      <c r="AG569" s="131"/>
    </row>
    <row r="570" spans="33:38" ht="11" customHeight="1">
      <c r="AG570" s="131"/>
    </row>
    <row r="571" spans="33:38" ht="11" customHeight="1">
      <c r="AG571" s="131"/>
    </row>
    <row r="572" spans="33:38" ht="11" customHeight="1">
      <c r="AG572" s="132"/>
    </row>
    <row r="573" spans="33:38" ht="11" customHeight="1">
      <c r="AG573" s="132"/>
    </row>
  </sheetData>
  <sheetProtection sheet="1" objects="1" scenarios="1"/>
  <mergeCells count="24">
    <mergeCell ref="A62:B74"/>
    <mergeCell ref="A77:B110"/>
    <mergeCell ref="A35:B35"/>
    <mergeCell ref="AL2:AO2"/>
    <mergeCell ref="AG2:AJ2"/>
    <mergeCell ref="AG1:AJ1"/>
    <mergeCell ref="AL1:AO1"/>
    <mergeCell ref="D1:G1"/>
    <mergeCell ref="I1:K1"/>
    <mergeCell ref="M1:P1"/>
    <mergeCell ref="R1:U1"/>
    <mergeCell ref="D2:G2"/>
    <mergeCell ref="I2:K2"/>
    <mergeCell ref="M2:P2"/>
    <mergeCell ref="R2:U2"/>
    <mergeCell ref="AB2:AE2"/>
    <mergeCell ref="W2:Z2"/>
    <mergeCell ref="W1:Z1"/>
    <mergeCell ref="A25:B25"/>
    <mergeCell ref="AB1:AE1"/>
    <mergeCell ref="A1:B1"/>
    <mergeCell ref="A2:B2"/>
    <mergeCell ref="A10:B10"/>
    <mergeCell ref="A16:B16"/>
  </mergeCells>
  <dataValidations count="4">
    <dataValidation type="whole" operator="greaterThan" showInputMessage="1" showErrorMessage="1" errorTitle="Salaire minimum" error="Le salaire minumum doit être équivalent au SMIC brut de 1555 euros." sqref="B19">
      <formula1>1555</formula1>
    </dataValidation>
    <dataValidation type="whole" operator="greaterThanOrEqual" allowBlank="1" showInputMessage="1" showErrorMessage="1" errorTitle="Montat maximal" error="La contribution mensuelle complémentaire ne peut excéder 1555 euros par mois." sqref="B22">
      <formula1>0</formula1>
    </dataValidation>
    <dataValidation type="whole" showInputMessage="1" showErrorMessage="1" error="L'âge de début de la vie active doit être compris entre 18 et 25 ans." sqref="B13">
      <formula1>18</formula1>
      <formula2>25</formula2>
    </dataValidation>
    <dataValidation type="whole" operator="greaterThan" showInputMessage="1" showErrorMessage="1" errorTitle="Salaire minimum" error="Le salaire minumum doit être équivalent au SMIC brut de 1555 euros." sqref="B5">
      <formula1>1555</formula1>
    </dataValidation>
  </dataValidations>
  <pageMargins left="0.7" right="0.7" top="0.75" bottom="0.75" header="0.3" footer="0.3"/>
  <pageSetup paperSize="9" orientation="portrait" horizontalDpi="1200" verticalDpi="1200" r:id="rId1"/>
  <ignoredErrors>
    <ignoredError sqref="N11" formula="1"/>
  </ignoredErrors>
</worksheet>
</file>

<file path=xl/worksheets/sheet2.xml><?xml version="1.0" encoding="utf-8"?>
<worksheet xmlns="http://schemas.openxmlformats.org/spreadsheetml/2006/main" xmlns:r="http://schemas.openxmlformats.org/officeDocument/2006/relationships">
  <dimension ref="B1:L32"/>
  <sheetViews>
    <sheetView showGridLines="0" zoomScale="130" zoomScaleNormal="130" workbookViewId="0">
      <selection activeCell="N10" sqref="N10"/>
    </sheetView>
  </sheetViews>
  <sheetFormatPr defaultRowHeight="14.5"/>
  <cols>
    <col min="1" max="1" width="5.6328125" style="4" customWidth="1"/>
    <col min="2" max="2" width="8.7265625" style="4"/>
    <col min="3" max="12" width="9.81640625" style="4" customWidth="1"/>
    <col min="13" max="16384" width="8.7265625" style="4"/>
  </cols>
  <sheetData>
    <row r="1" spans="2:12" ht="39.5" customHeight="1">
      <c r="D1" s="144" t="s">
        <v>38</v>
      </c>
      <c r="E1" s="144"/>
      <c r="F1" s="144"/>
      <c r="G1" s="144"/>
      <c r="H1" s="144"/>
      <c r="I1" s="144"/>
      <c r="J1" s="144"/>
      <c r="K1" s="144"/>
    </row>
    <row r="2" spans="2:12">
      <c r="F2" s="5">
        <v>3000</v>
      </c>
      <c r="G2" s="6" t="s">
        <v>36</v>
      </c>
      <c r="H2" s="6"/>
      <c r="I2" s="6"/>
    </row>
    <row r="3" spans="2:12">
      <c r="F3" s="7">
        <v>0.04</v>
      </c>
      <c r="G3" s="6" t="s">
        <v>0</v>
      </c>
      <c r="H3" s="6"/>
      <c r="I3" s="6"/>
    </row>
    <row r="5" spans="2:12" ht="20" customHeight="1">
      <c r="C5" s="145" t="s">
        <v>37</v>
      </c>
      <c r="D5" s="145"/>
      <c r="E5" s="145"/>
      <c r="F5" s="145"/>
      <c r="G5" s="145"/>
      <c r="H5" s="145" t="s">
        <v>35</v>
      </c>
      <c r="I5" s="145"/>
      <c r="J5" s="145"/>
      <c r="K5" s="145"/>
      <c r="L5" s="145"/>
    </row>
    <row r="6" spans="2:12" ht="14" customHeight="1">
      <c r="C6" s="146" t="s">
        <v>34</v>
      </c>
      <c r="D6" s="146"/>
      <c r="E6" s="146"/>
      <c r="F6" s="146"/>
      <c r="G6" s="146"/>
      <c r="H6" s="146" t="s">
        <v>34</v>
      </c>
      <c r="I6" s="146"/>
      <c r="J6" s="146"/>
      <c r="K6" s="146"/>
      <c r="L6" s="146"/>
    </row>
    <row r="7" spans="2:12" ht="14" customHeight="1">
      <c r="B7" s="87" t="s">
        <v>33</v>
      </c>
      <c r="C7" s="8">
        <v>20</v>
      </c>
      <c r="D7" s="8">
        <v>50</v>
      </c>
      <c r="E7" s="8">
        <v>100</v>
      </c>
      <c r="F7" s="8">
        <v>150</v>
      </c>
      <c r="G7" s="8">
        <v>200</v>
      </c>
      <c r="H7" s="8">
        <v>20</v>
      </c>
      <c r="I7" s="8">
        <v>50</v>
      </c>
      <c r="J7" s="8">
        <v>100</v>
      </c>
      <c r="K7" s="8">
        <v>150</v>
      </c>
      <c r="L7" s="8">
        <v>200</v>
      </c>
    </row>
    <row r="8" spans="2:12" ht="14" customHeight="1">
      <c r="B8" s="87">
        <v>5</v>
      </c>
      <c r="C8" s="9">
        <f t="shared" ref="C8:G17" si="0">FV($F$3/12,$B8*12,-C$7,-$F$2)</f>
        <v>4988.9693454791031</v>
      </c>
      <c r="D8" s="9">
        <f t="shared" si="0"/>
        <v>6977.9386909582054</v>
      </c>
      <c r="E8" s="9">
        <f t="shared" si="0"/>
        <v>10292.887600090044</v>
      </c>
      <c r="F8" s="9">
        <f t="shared" si="0"/>
        <v>13607.836509221881</v>
      </c>
      <c r="G8" s="9">
        <f t="shared" si="0"/>
        <v>16922.78541835372</v>
      </c>
      <c r="H8" s="10">
        <f t="shared" ref="H8:L15" si="1">PMT($F$3/12,25*12,(-C8+0.1*C8))</f>
        <v>23.700256340941067</v>
      </c>
      <c r="I8" s="10">
        <f t="shared" si="1"/>
        <v>33.14891799384236</v>
      </c>
      <c r="J8" s="10">
        <f t="shared" si="1"/>
        <v>48.89668741534453</v>
      </c>
      <c r="K8" s="10">
        <f t="shared" si="1"/>
        <v>64.644456836846686</v>
      </c>
      <c r="L8" s="10">
        <f t="shared" si="1"/>
        <v>80.39222625834887</v>
      </c>
    </row>
    <row r="9" spans="2:12" ht="14" customHeight="1">
      <c r="B9" s="87">
        <v>10</v>
      </c>
      <c r="C9" s="9">
        <f t="shared" si="0"/>
        <v>7417.4941417643786</v>
      </c>
      <c r="D9" s="9">
        <f t="shared" si="0"/>
        <v>11834.988283528757</v>
      </c>
      <c r="E9" s="9">
        <f t="shared" si="0"/>
        <v>19197.47851980272</v>
      </c>
      <c r="F9" s="9">
        <f t="shared" si="0"/>
        <v>26559.968756076683</v>
      </c>
      <c r="G9" s="9">
        <f t="shared" si="0"/>
        <v>33922.458992350643</v>
      </c>
      <c r="H9" s="10">
        <f t="shared" si="1"/>
        <v>35.237040036445087</v>
      </c>
      <c r="I9" s="10">
        <f t="shared" si="1"/>
        <v>56.222485384850408</v>
      </c>
      <c r="J9" s="10">
        <f t="shared" si="1"/>
        <v>91.198227632192626</v>
      </c>
      <c r="K9" s="10">
        <f t="shared" si="1"/>
        <v>126.17396987953482</v>
      </c>
      <c r="L9" s="10">
        <f t="shared" si="1"/>
        <v>161.14971212687701</v>
      </c>
    </row>
    <row r="10" spans="2:12" ht="14" customHeight="1">
      <c r="B10" s="87">
        <v>15</v>
      </c>
      <c r="C10" s="9">
        <f t="shared" si="0"/>
        <v>10382.71464633269</v>
      </c>
      <c r="D10" s="9">
        <f t="shared" si="0"/>
        <v>17765.429292665376</v>
      </c>
      <c r="E10" s="9">
        <f t="shared" si="0"/>
        <v>30069.953703219857</v>
      </c>
      <c r="F10" s="9">
        <f t="shared" si="0"/>
        <v>42374.478113774341</v>
      </c>
      <c r="G10" s="9">
        <f t="shared" si="0"/>
        <v>54679.002524328818</v>
      </c>
      <c r="H10" s="10">
        <f t="shared" si="1"/>
        <v>49.323413633702529</v>
      </c>
      <c r="I10" s="10">
        <f t="shared" si="1"/>
        <v>84.395232579365285</v>
      </c>
      <c r="J10" s="10">
        <f t="shared" si="1"/>
        <v>142.84826415546991</v>
      </c>
      <c r="K10" s="10">
        <f t="shared" si="1"/>
        <v>201.30129573157453</v>
      </c>
      <c r="L10" s="10">
        <f t="shared" si="1"/>
        <v>259.75432730767909</v>
      </c>
    </row>
    <row r="11" spans="2:12" ht="14" customHeight="1">
      <c r="B11" s="87">
        <v>20</v>
      </c>
      <c r="C11" s="9">
        <f t="shared" si="0"/>
        <v>14003.238782697936</v>
      </c>
      <c r="D11" s="9">
        <f t="shared" si="0"/>
        <v>25006.477565395868</v>
      </c>
      <c r="E11" s="9">
        <f t="shared" si="0"/>
        <v>43345.20886989242</v>
      </c>
      <c r="F11" s="9">
        <f t="shared" si="0"/>
        <v>61683.940174388976</v>
      </c>
      <c r="G11" s="9">
        <f t="shared" si="0"/>
        <v>80022.671478885532</v>
      </c>
      <c r="H11" s="10">
        <f t="shared" si="1"/>
        <v>66.522827816950098</v>
      </c>
      <c r="I11" s="10">
        <f t="shared" si="1"/>
        <v>118.79406094586039</v>
      </c>
      <c r="J11" s="10">
        <f t="shared" si="1"/>
        <v>205.91278282737755</v>
      </c>
      <c r="K11" s="10">
        <f t="shared" si="1"/>
        <v>293.03150470889483</v>
      </c>
      <c r="L11" s="10">
        <f t="shared" si="1"/>
        <v>380.15022659041193</v>
      </c>
    </row>
    <row r="12" spans="2:12" ht="14" customHeight="1">
      <c r="B12" s="87">
        <v>25</v>
      </c>
      <c r="C12" s="9">
        <f t="shared" si="0"/>
        <v>18423.886421485149</v>
      </c>
      <c r="D12" s="9">
        <f t="shared" si="0"/>
        <v>33847.772842970298</v>
      </c>
      <c r="E12" s="9">
        <f t="shared" si="0"/>
        <v>59554.250212112209</v>
      </c>
      <c r="F12" s="9">
        <f t="shared" si="0"/>
        <v>85260.727581254134</v>
      </c>
      <c r="G12" s="9">
        <f t="shared" si="0"/>
        <v>110967.20495039604</v>
      </c>
      <c r="H12" s="10">
        <f t="shared" si="1"/>
        <v>87.523253952495224</v>
      </c>
      <c r="I12" s="10">
        <f t="shared" si="1"/>
        <v>160.79491321695068</v>
      </c>
      <c r="J12" s="10">
        <f t="shared" si="1"/>
        <v>282.91434532437637</v>
      </c>
      <c r="K12" s="10">
        <f t="shared" si="1"/>
        <v>405.03377743180221</v>
      </c>
      <c r="L12" s="10">
        <f t="shared" si="1"/>
        <v>527.15320953922787</v>
      </c>
    </row>
    <row r="13" spans="2:12" ht="14" customHeight="1">
      <c r="B13" s="87">
        <v>30</v>
      </c>
      <c r="C13" s="9">
        <f t="shared" si="0"/>
        <v>23821.482131462621</v>
      </c>
      <c r="D13" s="9">
        <f t="shared" si="0"/>
        <v>44642.964262925241</v>
      </c>
      <c r="E13" s="9">
        <f t="shared" si="0"/>
        <v>79345.43448202961</v>
      </c>
      <c r="F13" s="9">
        <f t="shared" si="0"/>
        <v>114047.90470113397</v>
      </c>
      <c r="G13" s="9">
        <f t="shared" si="0"/>
        <v>148750.37492023836</v>
      </c>
      <c r="H13" s="10">
        <f t="shared" si="1"/>
        <v>113.16470273532893</v>
      </c>
      <c r="I13" s="10">
        <f t="shared" si="1"/>
        <v>212.07781078261809</v>
      </c>
      <c r="J13" s="10">
        <f t="shared" si="1"/>
        <v>376.93299086143332</v>
      </c>
      <c r="K13" s="10">
        <f t="shared" si="1"/>
        <v>541.78817094024862</v>
      </c>
      <c r="L13" s="10">
        <f t="shared" si="1"/>
        <v>706.64335101906397</v>
      </c>
    </row>
    <row r="14" spans="2:12" ht="14" customHeight="1">
      <c r="B14" s="87">
        <v>35</v>
      </c>
      <c r="C14" s="9">
        <f t="shared" si="0"/>
        <v>30411.928108821725</v>
      </c>
      <c r="D14" s="9">
        <f t="shared" si="0"/>
        <v>57823.856217643443</v>
      </c>
      <c r="E14" s="9">
        <f t="shared" si="0"/>
        <v>103510.40306567965</v>
      </c>
      <c r="F14" s="9">
        <f t="shared" si="0"/>
        <v>149196.94991371586</v>
      </c>
      <c r="G14" s="9">
        <f t="shared" si="0"/>
        <v>194883.49676175206</v>
      </c>
      <c r="H14" s="10">
        <f t="shared" si="1"/>
        <v>144.47282436291027</v>
      </c>
      <c r="I14" s="10">
        <f t="shared" si="1"/>
        <v>274.6940540377808</v>
      </c>
      <c r="J14" s="10">
        <f t="shared" si="1"/>
        <v>491.72943682923153</v>
      </c>
      <c r="K14" s="10">
        <f t="shared" si="1"/>
        <v>708.76481962068237</v>
      </c>
      <c r="L14" s="10">
        <f t="shared" si="1"/>
        <v>925.8002024121331</v>
      </c>
    </row>
    <row r="15" spans="2:12" ht="14" customHeight="1">
      <c r="B15" s="87">
        <v>40</v>
      </c>
      <c r="C15" s="9">
        <f t="shared" si="0"/>
        <v>38458.840199736755</v>
      </c>
      <c r="D15" s="9">
        <f t="shared" si="0"/>
        <v>73917.680399473509</v>
      </c>
      <c r="E15" s="9">
        <f t="shared" si="0"/>
        <v>133015.74739903476</v>
      </c>
      <c r="F15" s="9">
        <f t="shared" si="0"/>
        <v>192113.81439859603</v>
      </c>
      <c r="G15" s="9">
        <f t="shared" si="0"/>
        <v>251211.8813981573</v>
      </c>
      <c r="H15" s="10">
        <f t="shared" si="1"/>
        <v>182.6999342329128</v>
      </c>
      <c r="I15" s="10">
        <f t="shared" si="1"/>
        <v>351.14827377778585</v>
      </c>
      <c r="J15" s="10">
        <f t="shared" si="1"/>
        <v>631.89550635257422</v>
      </c>
      <c r="K15" s="10">
        <f t="shared" si="1"/>
        <v>912.64273892736276</v>
      </c>
      <c r="L15" s="10">
        <f t="shared" si="1"/>
        <v>1193.3899715021512</v>
      </c>
    </row>
    <row r="16" spans="2:12">
      <c r="B16" s="87">
        <v>45</v>
      </c>
      <c r="C16" s="9">
        <f t="shared" si="0"/>
        <v>48284.092454495694</v>
      </c>
      <c r="D16" s="9">
        <f t="shared" si="0"/>
        <v>93568.184908991389</v>
      </c>
      <c r="E16" s="9">
        <f t="shared" si="0"/>
        <v>169041.67233315087</v>
      </c>
      <c r="F16" s="9">
        <f t="shared" si="0"/>
        <v>244515.15975731038</v>
      </c>
      <c r="G16" s="9">
        <f t="shared" si="0"/>
        <v>319988.64718146983</v>
      </c>
      <c r="H16" s="10">
        <f t="shared" ref="H16:H17" si="2">PMT($F$3/12,25*12,(-C16+0.1*C16))</f>
        <v>229.37510518043717</v>
      </c>
      <c r="I16" s="10">
        <f t="shared" ref="I16:I17" si="3">PMT($F$3/12,25*12,(-D16+0.1*D16))</f>
        <v>444.4986156728346</v>
      </c>
      <c r="J16" s="10">
        <f t="shared" ref="J16:J17" si="4">PMT($F$3/12,25*12,(-E16+0.1*E16))</f>
        <v>803.03779982683022</v>
      </c>
      <c r="K16" s="10">
        <f t="shared" ref="K16:K17" si="5">PMT($F$3/12,25*12,(-F16+0.1*F16))</f>
        <v>1161.5769839808261</v>
      </c>
      <c r="L16" s="10">
        <f t="shared" ref="L16:L17" si="6">PMT($F$3/12,25*12,(-G16+0.1*G16))</f>
        <v>1520.1161681348217</v>
      </c>
    </row>
    <row r="17" spans="2:12">
      <c r="B17" s="87">
        <v>50</v>
      </c>
      <c r="C17" s="9">
        <f t="shared" si="0"/>
        <v>60280.691992178501</v>
      </c>
      <c r="D17" s="9">
        <f t="shared" si="0"/>
        <v>117561.383984357</v>
      </c>
      <c r="E17" s="9">
        <f t="shared" si="0"/>
        <v>213029.20397132117</v>
      </c>
      <c r="F17" s="9">
        <f t="shared" si="0"/>
        <v>308497.02395828534</v>
      </c>
      <c r="G17" s="9">
        <f t="shared" si="0"/>
        <v>403964.84394524951</v>
      </c>
      <c r="H17" s="10">
        <f t="shared" si="2"/>
        <v>286.36532992903074</v>
      </c>
      <c r="I17" s="10">
        <f t="shared" si="3"/>
        <v>558.47906517002161</v>
      </c>
      <c r="J17" s="10">
        <f t="shared" si="4"/>
        <v>1012.00195723834</v>
      </c>
      <c r="K17" s="10">
        <f t="shared" si="5"/>
        <v>1465.5248493066581</v>
      </c>
      <c r="L17" s="10">
        <f t="shared" si="6"/>
        <v>1919.0477413749766</v>
      </c>
    </row>
    <row r="18" spans="2:12" ht="14" customHeight="1"/>
    <row r="19" spans="2:12" ht="14" customHeight="1">
      <c r="E19" s="150" t="s">
        <v>52</v>
      </c>
      <c r="F19" s="151"/>
      <c r="G19" s="151"/>
      <c r="H19" s="151"/>
      <c r="I19" s="151"/>
      <c r="J19" s="151"/>
    </row>
    <row r="20" spans="2:12" ht="14" customHeight="1">
      <c r="E20" s="151"/>
      <c r="F20" s="151"/>
      <c r="G20" s="151"/>
      <c r="H20" s="151"/>
      <c r="I20" s="151"/>
      <c r="J20" s="151"/>
    </row>
    <row r="21" spans="2:12" ht="14" customHeight="1">
      <c r="E21" s="151"/>
      <c r="F21" s="151"/>
      <c r="G21" s="151"/>
      <c r="H21" s="151"/>
      <c r="I21" s="151"/>
      <c r="J21" s="151"/>
    </row>
    <row r="22" spans="2:12" ht="14" customHeight="1">
      <c r="E22" s="151"/>
      <c r="F22" s="151"/>
      <c r="G22" s="151"/>
      <c r="H22" s="151"/>
      <c r="I22" s="151"/>
      <c r="J22" s="151"/>
    </row>
    <row r="23" spans="2:12" ht="14" customHeight="1">
      <c r="E23" s="151"/>
      <c r="F23" s="151"/>
      <c r="G23" s="151"/>
      <c r="H23" s="151"/>
      <c r="I23" s="151"/>
      <c r="J23" s="151"/>
    </row>
    <row r="24" spans="2:12" ht="14" customHeight="1">
      <c r="E24" s="151"/>
      <c r="F24" s="151"/>
      <c r="G24" s="151"/>
      <c r="H24" s="151"/>
      <c r="I24" s="151"/>
      <c r="J24" s="151"/>
    </row>
    <row r="25" spans="2:12" ht="14" customHeight="1">
      <c r="E25" s="151"/>
      <c r="F25" s="151"/>
      <c r="G25" s="151"/>
      <c r="H25" s="151"/>
      <c r="I25" s="151"/>
      <c r="J25" s="151"/>
    </row>
    <row r="26" spans="2:12" ht="14" customHeight="1">
      <c r="E26" s="151"/>
      <c r="F26" s="151"/>
      <c r="G26" s="151"/>
      <c r="H26" s="151"/>
      <c r="I26" s="151"/>
      <c r="J26" s="151"/>
    </row>
    <row r="27" spans="2:12" ht="14" customHeight="1">
      <c r="E27" s="151"/>
      <c r="F27" s="151"/>
      <c r="G27" s="151"/>
      <c r="H27" s="151"/>
      <c r="I27" s="151"/>
      <c r="J27" s="151"/>
    </row>
    <row r="28" spans="2:12" ht="14" customHeight="1">
      <c r="E28" s="151"/>
      <c r="F28" s="151"/>
      <c r="G28" s="151"/>
      <c r="H28" s="151"/>
      <c r="I28" s="151"/>
      <c r="J28" s="151"/>
    </row>
    <row r="29" spans="2:12">
      <c r="E29" s="151"/>
      <c r="F29" s="151"/>
      <c r="G29" s="151"/>
      <c r="H29" s="151"/>
      <c r="I29" s="151"/>
      <c r="J29" s="151"/>
    </row>
    <row r="30" spans="2:12">
      <c r="E30" s="151"/>
      <c r="F30" s="151"/>
      <c r="G30" s="151"/>
      <c r="H30" s="151"/>
      <c r="I30" s="151"/>
      <c r="J30" s="151"/>
    </row>
    <row r="31" spans="2:12">
      <c r="E31" s="151"/>
      <c r="F31" s="151"/>
      <c r="G31" s="151"/>
      <c r="H31" s="151"/>
      <c r="I31" s="151"/>
      <c r="J31" s="151"/>
    </row>
    <row r="32" spans="2:12" ht="15" customHeight="1">
      <c r="E32" s="151"/>
      <c r="F32" s="151"/>
      <c r="G32" s="151"/>
      <c r="H32" s="151"/>
      <c r="I32" s="151"/>
      <c r="J32" s="151"/>
    </row>
  </sheetData>
  <sheetProtection sheet="1" objects="1" scenarios="1"/>
  <mergeCells count="6">
    <mergeCell ref="E19:J32"/>
    <mergeCell ref="D1:K1"/>
    <mergeCell ref="H5:L5"/>
    <mergeCell ref="H6:L6"/>
    <mergeCell ref="C6:G6"/>
    <mergeCell ref="C5:G5"/>
  </mergeCells>
  <dataValidations count="1">
    <dataValidation type="whole" operator="greaterThanOrEqual" allowBlank="1" showInputMessage="1" showErrorMessage="1" sqref="F2">
      <formula1>0</formula1>
    </dataValidation>
  </dataValidation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sheetPr codeName="Sheet2"/>
  <dimension ref="C1:F25"/>
  <sheetViews>
    <sheetView workbookViewId="0">
      <selection activeCell="J11" sqref="J11"/>
    </sheetView>
  </sheetViews>
  <sheetFormatPr defaultRowHeight="14.5"/>
  <cols>
    <col min="1" max="2" width="8.7265625" style="11"/>
    <col min="3" max="3" width="46.6328125" style="11" customWidth="1"/>
    <col min="4" max="6" width="16.08984375" style="11" customWidth="1"/>
    <col min="7" max="16384" width="8.7265625" style="11"/>
  </cols>
  <sheetData>
    <row r="1" spans="3:6" ht="33" customHeight="1">
      <c r="C1" s="147" t="s">
        <v>32</v>
      </c>
      <c r="D1" s="147"/>
      <c r="E1" s="147"/>
      <c r="F1" s="147"/>
    </row>
    <row r="2" spans="3:6" ht="20.5" customHeight="1">
      <c r="C2" s="13"/>
      <c r="D2" s="13"/>
      <c r="E2" s="13"/>
      <c r="F2" s="13"/>
    </row>
    <row r="3" spans="3:6" ht="17">
      <c r="C3" s="12"/>
      <c r="D3" s="99" t="s">
        <v>17</v>
      </c>
      <c r="E3" s="99" t="s">
        <v>19</v>
      </c>
      <c r="F3" s="99" t="s">
        <v>18</v>
      </c>
    </row>
    <row r="4" spans="3:6" ht="18.5">
      <c r="C4" s="14" t="s">
        <v>13</v>
      </c>
      <c r="D4" s="100">
        <v>1555</v>
      </c>
      <c r="E4" s="100">
        <v>2300</v>
      </c>
      <c r="F4" s="100">
        <v>4000</v>
      </c>
    </row>
    <row r="5" spans="3:6" ht="17">
      <c r="D5" s="101"/>
      <c r="E5" s="101"/>
      <c r="F5" s="101"/>
    </row>
    <row r="6" spans="3:6" s="3" customFormat="1" ht="21" customHeight="1">
      <c r="C6" s="109" t="s">
        <v>26</v>
      </c>
      <c r="D6" s="101"/>
      <c r="E6" s="101"/>
      <c r="F6" s="101"/>
    </row>
    <row r="7" spans="3:6" s="3" customFormat="1" ht="21" customHeight="1">
      <c r="C7" s="101" t="s">
        <v>23</v>
      </c>
      <c r="D7" s="102">
        <v>1627</v>
      </c>
      <c r="E7" s="102">
        <v>3032</v>
      </c>
      <c r="F7" s="102">
        <v>5674</v>
      </c>
    </row>
    <row r="8" spans="3:6" s="3" customFormat="1" ht="21" customHeight="1">
      <c r="C8" s="101" t="s">
        <v>14</v>
      </c>
      <c r="D8" s="102">
        <v>1209</v>
      </c>
      <c r="E8" s="102">
        <v>1799</v>
      </c>
      <c r="F8" s="102">
        <v>3146</v>
      </c>
    </row>
    <row r="9" spans="3:6" s="3" customFormat="1" ht="21" customHeight="1">
      <c r="C9" s="101" t="s">
        <v>15</v>
      </c>
      <c r="D9" s="102">
        <v>1209</v>
      </c>
      <c r="E9" s="102">
        <v>1733</v>
      </c>
      <c r="F9" s="102">
        <v>2755</v>
      </c>
    </row>
    <row r="10" spans="3:6" s="3" customFormat="1" ht="21" customHeight="1">
      <c r="C10" s="101" t="s">
        <v>16</v>
      </c>
      <c r="D10" s="103">
        <v>432</v>
      </c>
      <c r="E10" s="103">
        <v>639</v>
      </c>
      <c r="F10" s="103">
        <v>1118</v>
      </c>
    </row>
    <row r="11" spans="3:6" s="3" customFormat="1" ht="21" customHeight="1">
      <c r="C11" s="101" t="s">
        <v>22</v>
      </c>
      <c r="D11" s="104">
        <f>D10/D4</f>
        <v>0.27781350482315115</v>
      </c>
      <c r="E11" s="104">
        <f>E10/E4</f>
        <v>0.27782608695652172</v>
      </c>
      <c r="F11" s="104">
        <f>F10/F4</f>
        <v>0.27950000000000003</v>
      </c>
    </row>
    <row r="12" spans="3:6" s="3" customFormat="1" ht="21" customHeight="1">
      <c r="C12" s="108" t="s">
        <v>21</v>
      </c>
      <c r="D12" s="105">
        <v>931</v>
      </c>
      <c r="E12" s="105">
        <v>1354</v>
      </c>
      <c r="F12" s="105">
        <v>2164</v>
      </c>
    </row>
    <row r="13" spans="3:6" s="3" customFormat="1" ht="19" customHeight="1">
      <c r="D13" s="106"/>
      <c r="E13" s="106"/>
      <c r="F13" s="106"/>
    </row>
    <row r="14" spans="3:6" s="3" customFormat="1" ht="21" customHeight="1">
      <c r="C14" s="109" t="s">
        <v>31</v>
      </c>
      <c r="D14" s="106"/>
      <c r="E14" s="106"/>
      <c r="F14" s="106"/>
    </row>
    <row r="15" spans="3:6" s="3" customFormat="1" ht="21" customHeight="1">
      <c r="C15" s="101" t="s">
        <v>20</v>
      </c>
      <c r="D15" s="103">
        <v>62.2</v>
      </c>
      <c r="E15" s="103">
        <v>69</v>
      </c>
      <c r="F15" s="103">
        <v>120</v>
      </c>
    </row>
    <row r="16" spans="3:6" s="3" customFormat="1" ht="21" customHeight="1">
      <c r="C16" s="101" t="s">
        <v>2</v>
      </c>
      <c r="D16" s="103">
        <v>46.65</v>
      </c>
      <c r="E16" s="103">
        <v>92</v>
      </c>
      <c r="F16" s="103">
        <v>160</v>
      </c>
    </row>
    <row r="17" spans="3:6" s="3" customFormat="1" ht="21" customHeight="1">
      <c r="C17" s="101" t="s">
        <v>27</v>
      </c>
      <c r="D17" s="103">
        <f>D16+D15</f>
        <v>108.85</v>
      </c>
      <c r="E17" s="103">
        <f>E16+E15</f>
        <v>161</v>
      </c>
      <c r="F17" s="103">
        <f>F16+F15</f>
        <v>280</v>
      </c>
    </row>
    <row r="18" spans="3:6" s="3" customFormat="1" ht="21" customHeight="1">
      <c r="C18" s="101" t="s">
        <v>22</v>
      </c>
      <c r="D18" s="104">
        <f>D17/D4</f>
        <v>6.9999999999999993E-2</v>
      </c>
      <c r="E18" s="104">
        <f>E17/E4</f>
        <v>7.0000000000000007E-2</v>
      </c>
      <c r="F18" s="104">
        <f>F17/F4</f>
        <v>7.0000000000000007E-2</v>
      </c>
    </row>
    <row r="19" spans="3:6" s="3" customFormat="1" ht="21" customHeight="1">
      <c r="C19" s="101" t="s">
        <v>6</v>
      </c>
      <c r="D19" s="107">
        <v>209917</v>
      </c>
      <c r="E19" s="107">
        <v>291220</v>
      </c>
      <c r="F19" s="107">
        <v>476744</v>
      </c>
    </row>
    <row r="20" spans="3:6" s="3" customFormat="1" ht="21" customHeight="1">
      <c r="C20" s="108" t="s">
        <v>9</v>
      </c>
      <c r="D20" s="105">
        <v>20991.7</v>
      </c>
      <c r="E20" s="105">
        <v>29122.025738641518</v>
      </c>
      <c r="F20" s="105">
        <v>47674.444073808583</v>
      </c>
    </row>
    <row r="21" spans="3:6" s="3" customFormat="1" ht="21" customHeight="1">
      <c r="C21" s="108" t="s">
        <v>3</v>
      </c>
      <c r="D21" s="105">
        <v>1000</v>
      </c>
      <c r="E21" s="105">
        <v>1370</v>
      </c>
      <c r="F21" s="105">
        <v>2250</v>
      </c>
    </row>
    <row r="24" spans="3:6">
      <c r="C24" s="15" t="s">
        <v>24</v>
      </c>
    </row>
    <row r="25" spans="3:6">
      <c r="C25" s="15" t="s">
        <v>25</v>
      </c>
    </row>
  </sheetData>
  <sheetProtection sheet="1" objects="1" scenarios="1"/>
  <mergeCells count="1">
    <mergeCell ref="C1:F1"/>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Simulation Capitalisation</vt:lpstr>
      <vt:lpstr>Capitalisation Vie Active</vt:lpstr>
      <vt:lpstr>Comparaison des Systèmes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2021-03-02T14:55:49Z</cp:lastPrinted>
  <dcterms:created xsi:type="dcterms:W3CDTF">2020-07-14T12:26:43Z</dcterms:created>
  <dcterms:modified xsi:type="dcterms:W3CDTF">2023-08-10T16:01:09Z</dcterms:modified>
</cp:coreProperties>
</file>